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 firstSheet="1" activeTab="1"/>
  </bookViews>
  <sheets>
    <sheet name="11.11 (вн)" sheetId="13" state="hidden" r:id="rId1"/>
    <sheet name="11.12 ОПТ" sheetId="3" r:id="rId2"/>
    <sheet name="Лист1розн" sheetId="6" state="hidden" r:id="rId3"/>
    <sheet name="остатки" sheetId="18" state="hidden" r:id="rId4"/>
    <sheet name="на подпись" sheetId="5" state="hidden" r:id="rId5"/>
    <sheet name="Лист1розн (2)" sheetId="8" state="hidden" r:id="rId6"/>
    <sheet name="кусок мониторинг" sheetId="7" state="hidden" r:id="rId7"/>
    <sheet name="Лист2" sheetId="4" state="hidden" r:id="rId8"/>
    <sheet name="сравнение обрезной 3 кат." sheetId="11" state="hidden" r:id="rId9"/>
    <sheet name="сравнение 4 кат." sheetId="12" state="hidden" r:id="rId10"/>
    <sheet name="Лист1" sheetId="19" r:id="rId11"/>
    <sheet name="Лист3" sheetId="20" r:id="rId12"/>
  </sheets>
  <definedNames>
    <definedName name="_xlnm._FilterDatabase" localSheetId="1" hidden="1">'11.12 ОПТ'!$A$9:$A$58</definedName>
    <definedName name="_xlnm.Print_Titles" localSheetId="1">'11.12 ОПТ'!$6:$7</definedName>
    <definedName name="_xlnm.Print_Area" localSheetId="0">'11.11 (вн)'!$A$1:$Q$43</definedName>
    <definedName name="_xlnm.Print_Area" localSheetId="1">'11.12 ОПТ'!$A$1:$H$181</definedName>
    <definedName name="_xlnm.Print_Area" localSheetId="6">'кусок мониторинг'!$A$1:$H$57</definedName>
    <definedName name="_xlnm.Print_Area" localSheetId="2">Лист1розн!$A$1:$E$112</definedName>
    <definedName name="_xlnm.Print_Area" localSheetId="5">'Лист1розн (2)'!$A$1:$F$44</definedName>
    <definedName name="_xlnm.Print_Area" localSheetId="4">'на подпись'!$A$1:$J$107</definedName>
  </definedNames>
  <calcPr calcId="125725"/>
</workbook>
</file>

<file path=xl/calcChain.xml><?xml version="1.0" encoding="utf-8"?>
<calcChain xmlns="http://schemas.openxmlformats.org/spreadsheetml/2006/main">
  <c r="E25" i="18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48"/>
  <c r="E49"/>
  <c r="E50"/>
  <c r="E51"/>
  <c r="E52"/>
  <c r="E53"/>
  <c r="E54"/>
  <c r="E55"/>
  <c r="E56"/>
  <c r="E57"/>
  <c r="E58"/>
  <c r="E59"/>
  <c r="E60"/>
  <c r="E61"/>
  <c r="E62"/>
  <c r="E63"/>
  <c r="E64"/>
  <c r="E35"/>
  <c r="E36"/>
  <c r="E37"/>
  <c r="E38"/>
  <c r="E39"/>
  <c r="E40"/>
  <c r="E41"/>
  <c r="E42"/>
  <c r="E43"/>
  <c r="E44"/>
  <c r="E45"/>
  <c r="E46"/>
  <c r="E47"/>
  <c r="E15"/>
  <c r="E14"/>
  <c r="E16"/>
  <c r="E17"/>
  <c r="E18"/>
  <c r="E19"/>
  <c r="E20"/>
  <c r="E21"/>
  <c r="E22"/>
  <c r="E23"/>
  <c r="E24"/>
  <c r="E26"/>
  <c r="E27"/>
  <c r="E28"/>
  <c r="E29"/>
  <c r="E30"/>
  <c r="E31"/>
  <c r="E32"/>
  <c r="E33"/>
  <c r="E34"/>
  <c r="E7"/>
  <c r="E8"/>
  <c r="E9"/>
  <c r="E10"/>
  <c r="E11"/>
  <c r="E12"/>
  <c r="E13"/>
  <c r="E6"/>
  <c r="I8" i="13" l="1"/>
  <c r="I7"/>
  <c r="I6"/>
  <c r="I24"/>
  <c r="I23"/>
  <c r="I22"/>
  <c r="D30"/>
  <c r="O42"/>
  <c r="O41"/>
  <c r="O40"/>
  <c r="O39"/>
  <c r="O38"/>
  <c r="O37"/>
  <c r="O36"/>
  <c r="O35"/>
  <c r="O32"/>
  <c r="O31"/>
  <c r="O30"/>
  <c r="O29"/>
  <c r="O28"/>
  <c r="O27"/>
  <c r="O26"/>
  <c r="O25"/>
  <c r="O24"/>
  <c r="O23"/>
  <c r="O22"/>
  <c r="O4"/>
  <c r="O21" s="1"/>
  <c r="O17"/>
  <c r="O16"/>
  <c r="O15"/>
  <c r="O14"/>
  <c r="O13"/>
  <c r="O12"/>
  <c r="O11"/>
  <c r="O10"/>
  <c r="O9"/>
  <c r="O8"/>
  <c r="O7"/>
  <c r="O6"/>
  <c r="O5"/>
  <c r="E16"/>
  <c r="F16" s="1"/>
  <c r="E15"/>
  <c r="F15" s="1"/>
  <c r="E14"/>
  <c r="J8"/>
  <c r="J7"/>
  <c r="J6"/>
  <c r="J24"/>
  <c r="J23"/>
  <c r="J22"/>
  <c r="P41"/>
  <c r="P40"/>
  <c r="P39"/>
  <c r="P38"/>
  <c r="P37"/>
  <c r="P36"/>
  <c r="P35"/>
  <c r="P32"/>
  <c r="P31"/>
  <c r="P30"/>
  <c r="P27"/>
  <c r="P26"/>
  <c r="P25"/>
  <c r="P23"/>
  <c r="Q23" s="1"/>
  <c r="P22"/>
  <c r="Q22" s="1"/>
  <c r="P17"/>
  <c r="P16"/>
  <c r="P15"/>
  <c r="P14"/>
  <c r="P13"/>
  <c r="P12"/>
  <c r="P11"/>
  <c r="P10"/>
  <c r="P9"/>
  <c r="P8"/>
  <c r="P7"/>
  <c r="P6"/>
  <c r="P5"/>
  <c r="D29"/>
  <c r="E24"/>
  <c r="D24"/>
  <c r="F24" s="1"/>
  <c r="E23"/>
  <c r="D23"/>
  <c r="E22"/>
  <c r="D22"/>
  <c r="I21"/>
  <c r="D21"/>
  <c r="F14"/>
  <c r="D13"/>
  <c r="F13" s="1"/>
  <c r="F10"/>
  <c r="F9"/>
  <c r="F8"/>
  <c r="F7"/>
  <c r="F6"/>
  <c r="I5"/>
  <c r="F5"/>
  <c r="K21" s="1"/>
  <c r="F22" l="1"/>
  <c r="R38"/>
  <c r="Q9"/>
  <c r="Q11"/>
  <c r="Q15"/>
  <c r="Q5"/>
  <c r="Q7"/>
  <c r="Q13"/>
  <c r="Q26"/>
  <c r="Q32"/>
  <c r="K7"/>
  <c r="K6"/>
  <c r="Q25"/>
  <c r="Q27"/>
  <c r="Q17"/>
  <c r="R36"/>
  <c r="Q35"/>
  <c r="Q41"/>
  <c r="Q4"/>
  <c r="Q21" s="1"/>
  <c r="O34"/>
  <c r="Q6"/>
  <c r="Q8"/>
  <c r="Q10"/>
  <c r="Q12"/>
  <c r="Q14"/>
  <c r="Q16"/>
  <c r="P24"/>
  <c r="Q24" s="1"/>
  <c r="P29"/>
  <c r="Q29" s="1"/>
  <c r="Q31"/>
  <c r="R35"/>
  <c r="Q37"/>
  <c r="Q39"/>
  <c r="K8"/>
  <c r="Q40"/>
  <c r="Q30"/>
  <c r="P28"/>
  <c r="Q28" s="1"/>
  <c r="R37"/>
  <c r="K22"/>
  <c r="F23"/>
  <c r="F29"/>
  <c r="Q36"/>
  <c r="Q38"/>
  <c r="K5"/>
  <c r="F21"/>
  <c r="Q34" l="1"/>
  <c r="A32" i="12"/>
  <c r="F23"/>
  <c r="G23" s="1"/>
  <c r="F21"/>
  <c r="G21" s="1"/>
  <c r="F20"/>
  <c r="G20" s="1"/>
  <c r="F19"/>
  <c r="G19" s="1"/>
  <c r="F18"/>
  <c r="G18" s="1"/>
  <c r="F17"/>
  <c r="G17" s="1"/>
  <c r="F16"/>
  <c r="G16" s="1"/>
  <c r="F15"/>
  <c r="G15" s="1"/>
  <c r="G22"/>
  <c r="D57" i="11" l="1"/>
  <c r="F62"/>
  <c r="F63" s="1"/>
  <c r="G63" s="1"/>
  <c r="G53"/>
  <c r="F151"/>
  <c r="I151" s="1"/>
  <c r="F139"/>
  <c r="G139" s="1"/>
  <c r="F132"/>
  <c r="G132" s="1"/>
  <c r="F98"/>
  <c r="F99" s="1"/>
  <c r="G99" s="1"/>
  <c r="F89"/>
  <c r="F123" s="1"/>
  <c r="G123" s="1"/>
  <c r="F88"/>
  <c r="F122" s="1"/>
  <c r="G122" s="1"/>
  <c r="F86"/>
  <c r="F120" s="1"/>
  <c r="F85"/>
  <c r="F119" s="1"/>
  <c r="F145" s="1"/>
  <c r="G145" s="1"/>
  <c r="F25"/>
  <c r="G25" s="1"/>
  <c r="F21"/>
  <c r="G21" s="1"/>
  <c r="F20"/>
  <c r="G20" s="1"/>
  <c r="F19"/>
  <c r="G19" s="1"/>
  <c r="F18"/>
  <c r="G18" s="1"/>
  <c r="F17"/>
  <c r="F82" s="1"/>
  <c r="F51" s="1"/>
  <c r="G51" s="1"/>
  <c r="F16"/>
  <c r="F83" s="1"/>
  <c r="F50" s="1"/>
  <c r="G50" s="1"/>
  <c r="F15"/>
  <c r="F84" s="1"/>
  <c r="F14"/>
  <c r="F81" s="1"/>
  <c r="F13"/>
  <c r="F79" s="1"/>
  <c r="F12"/>
  <c r="F80" s="1"/>
  <c r="F114" s="1"/>
  <c r="G114" s="1"/>
  <c r="F11"/>
  <c r="G11" s="1"/>
  <c r="F10"/>
  <c r="G10" s="1"/>
  <c r="F9"/>
  <c r="G9" s="1"/>
  <c r="F8"/>
  <c r="G8" s="1"/>
  <c r="F7"/>
  <c r="G7" s="1"/>
  <c r="F31"/>
  <c r="G31" s="1"/>
  <c r="G144"/>
  <c r="G143"/>
  <c r="G126"/>
  <c r="G125"/>
  <c r="G124"/>
  <c r="G121"/>
  <c r="F152" l="1"/>
  <c r="G152" s="1"/>
  <c r="F45"/>
  <c r="G45" s="1"/>
  <c r="F52"/>
  <c r="G52" s="1"/>
  <c r="F46"/>
  <c r="G46" s="1"/>
  <c r="F54"/>
  <c r="G54" s="1"/>
  <c r="F39"/>
  <c r="G39" s="1"/>
  <c r="F41"/>
  <c r="G41" s="1"/>
  <c r="F43"/>
  <c r="G43" s="1"/>
  <c r="F38"/>
  <c r="G38" s="1"/>
  <c r="F40"/>
  <c r="G40" s="1"/>
  <c r="F42"/>
  <c r="G42" s="1"/>
  <c r="F44"/>
  <c r="G44" s="1"/>
  <c r="G12"/>
  <c r="G17"/>
  <c r="G88"/>
  <c r="G14"/>
  <c r="G13"/>
  <c r="G15"/>
  <c r="G85"/>
  <c r="G86"/>
  <c r="G89"/>
  <c r="G62"/>
  <c r="F141"/>
  <c r="G141" s="1"/>
  <c r="G120"/>
  <c r="F113"/>
  <c r="G113" s="1"/>
  <c r="G79"/>
  <c r="G119"/>
  <c r="F118"/>
  <c r="G84"/>
  <c r="F117"/>
  <c r="G117" s="1"/>
  <c r="G83"/>
  <c r="G16"/>
  <c r="F116"/>
  <c r="G116" s="1"/>
  <c r="G82"/>
  <c r="G80"/>
  <c r="F115"/>
  <c r="G115" s="1"/>
  <c r="G81"/>
  <c r="F32"/>
  <c r="G32" s="1"/>
  <c r="G98"/>
  <c r="F133"/>
  <c r="G133" s="1"/>
  <c r="G151"/>
  <c r="G26" l="1"/>
  <c r="F26" s="1"/>
  <c r="F142"/>
  <c r="G142" s="1"/>
  <c r="G118"/>
  <c r="G27" l="1"/>
  <c r="E30" i="13" l="1"/>
  <c r="F30" s="1"/>
  <c r="F14" i="12"/>
  <c r="G14" s="1"/>
  <c r="F29" l="1"/>
  <c r="G29" s="1"/>
  <c r="G30" s="1"/>
  <c r="F30" s="1"/>
  <c r="F9"/>
  <c r="G9" s="1"/>
  <c r="F10"/>
  <c r="G10" s="1"/>
  <c r="F13"/>
  <c r="G13" s="1"/>
  <c r="F7"/>
  <c r="G7" s="1"/>
  <c r="F8"/>
  <c r="G8" s="1"/>
  <c r="F11"/>
  <c r="G11" s="1"/>
  <c r="F12"/>
  <c r="G12" s="1"/>
  <c r="F74" i="11"/>
  <c r="F108" s="1"/>
  <c r="G108" s="1"/>
  <c r="F49"/>
  <c r="G49" s="1"/>
  <c r="F73"/>
  <c r="F76"/>
  <c r="F47" s="1"/>
  <c r="G47" s="1"/>
  <c r="F140"/>
  <c r="G140" s="1"/>
  <c r="G146" s="1"/>
  <c r="F71"/>
  <c r="F78"/>
  <c r="F75"/>
  <c r="F77"/>
  <c r="F72" l="1"/>
  <c r="F48" s="1"/>
  <c r="G48" s="1"/>
  <c r="G57" s="1"/>
  <c r="G24" i="12"/>
  <c r="G74" i="11"/>
  <c r="F105"/>
  <c r="G105" s="1"/>
  <c r="G71"/>
  <c r="F112"/>
  <c r="G112" s="1"/>
  <c r="G78"/>
  <c r="F107"/>
  <c r="G107" s="1"/>
  <c r="G73"/>
  <c r="G77"/>
  <c r="F111"/>
  <c r="G111" s="1"/>
  <c r="F110"/>
  <c r="G110" s="1"/>
  <c r="G76"/>
  <c r="G147"/>
  <c r="F146"/>
  <c r="F109"/>
  <c r="G109" s="1"/>
  <c r="G75"/>
  <c r="F6" i="4"/>
  <c r="F106" i="11" l="1"/>
  <c r="G106" s="1"/>
  <c r="G127" s="1"/>
  <c r="G128" s="1"/>
  <c r="G72"/>
  <c r="G93" s="1"/>
  <c r="G94" s="1"/>
  <c r="F24" i="12"/>
  <c r="F25" s="1"/>
  <c r="G25"/>
  <c r="G58" i="11"/>
  <c r="F57"/>
  <c r="E19" i="7"/>
  <c r="D27"/>
  <c r="D25"/>
  <c r="D21"/>
  <c r="D19"/>
  <c r="D17"/>
  <c r="D15"/>
  <c r="F93" i="11" l="1"/>
  <c r="F127"/>
  <c r="E32" i="6"/>
  <c r="E24"/>
  <c r="E38" l="1"/>
  <c r="E36"/>
  <c r="E30"/>
  <c r="Q42" i="4"/>
  <c r="Q41"/>
  <c r="Q40"/>
  <c r="Q39"/>
  <c r="Q38"/>
  <c r="Q37"/>
  <c r="Q36"/>
  <c r="Q35"/>
  <c r="O34"/>
  <c r="P31"/>
  <c r="O31"/>
  <c r="P30"/>
  <c r="O30"/>
  <c r="Q29"/>
  <c r="F29"/>
  <c r="P28"/>
  <c r="O28"/>
  <c r="D28"/>
  <c r="F28" s="1"/>
  <c r="P27"/>
  <c r="O27"/>
  <c r="P26"/>
  <c r="O26"/>
  <c r="P25"/>
  <c r="O25"/>
  <c r="Q24"/>
  <c r="P23"/>
  <c r="O23"/>
  <c r="E23"/>
  <c r="D23"/>
  <c r="P22"/>
  <c r="O22"/>
  <c r="E22"/>
  <c r="J22" s="1"/>
  <c r="D22"/>
  <c r="I22" s="1"/>
  <c r="O21"/>
  <c r="I21"/>
  <c r="D21"/>
  <c r="P17"/>
  <c r="P32" s="1"/>
  <c r="O17"/>
  <c r="O32" s="1"/>
  <c r="Q16"/>
  <c r="Q15"/>
  <c r="F15"/>
  <c r="Q14"/>
  <c r="F14"/>
  <c r="Q13"/>
  <c r="F13"/>
  <c r="Q12"/>
  <c r="D12"/>
  <c r="Q11"/>
  <c r="Q10"/>
  <c r="Q9"/>
  <c r="F9"/>
  <c r="Q8"/>
  <c r="K8"/>
  <c r="E8"/>
  <c r="E24" s="1"/>
  <c r="D8"/>
  <c r="D24" s="1"/>
  <c r="Q7"/>
  <c r="I7"/>
  <c r="K7" s="1"/>
  <c r="F7"/>
  <c r="Q6"/>
  <c r="K6"/>
  <c r="Q5"/>
  <c r="I5"/>
  <c r="O4"/>
  <c r="F23" l="1"/>
  <c r="Q25"/>
  <c r="Q27"/>
  <c r="Q28"/>
  <c r="Q31"/>
  <c r="F24"/>
  <c r="K22"/>
  <c r="Q32"/>
  <c r="Q22"/>
  <c r="Q23"/>
  <c r="Q26"/>
  <c r="Q30"/>
  <c r="F8"/>
  <c r="Q17"/>
  <c r="F22"/>
  <c r="A18" i="6" l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8" s="1"/>
  <c r="A49" s="1"/>
  <c r="A50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71" s="1"/>
  <c r="A72" s="1"/>
  <c r="A73" s="1"/>
  <c r="A74" s="1"/>
  <c r="A75" s="1"/>
  <c r="A76" s="1"/>
  <c r="A77" s="1"/>
  <c r="A78" s="1"/>
  <c r="A79" s="1"/>
  <c r="A80" s="1"/>
  <c r="A81" s="1"/>
  <c r="A82" s="1"/>
  <c r="A18" i="5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8" s="1"/>
  <c r="A49" s="1"/>
  <c r="A50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71" s="1"/>
  <c r="A72" s="1"/>
  <c r="A73" s="1"/>
  <c r="A74" s="1"/>
  <c r="A75" s="1"/>
  <c r="A76" s="1"/>
  <c r="A77" s="1"/>
  <c r="A78" s="1"/>
  <c r="A79" s="1"/>
  <c r="A80" s="1"/>
  <c r="A81" s="1"/>
  <c r="A82" s="1"/>
  <c r="P42" i="13" l="1"/>
  <c r="Q42" s="1"/>
</calcChain>
</file>

<file path=xl/comments1.xml><?xml version="1.0" encoding="utf-8"?>
<comments xmlns="http://schemas.openxmlformats.org/spreadsheetml/2006/main">
  <authors>
    <author>User</author>
  </authors>
  <commentList>
    <comment ref="F4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прайсе цена бескостного отруба</t>
        </r>
      </text>
    </comment>
  </commentList>
</comments>
</file>

<file path=xl/sharedStrings.xml><?xml version="1.0" encoding="utf-8"?>
<sst xmlns="http://schemas.openxmlformats.org/spreadsheetml/2006/main" count="2218" uniqueCount="780">
  <si>
    <t>Шейка свиная</t>
  </si>
  <si>
    <t>Отруб груд-реб.  н/к в/шк.</t>
  </si>
  <si>
    <t>Отруб межсоск.ч. в/шк.</t>
  </si>
  <si>
    <t>Наименование продукции</t>
  </si>
  <si>
    <t>№ п/п</t>
  </si>
  <si>
    <t>Вид упаковки</t>
  </si>
  <si>
    <t>Цена с НДС за 1кг (руб)</t>
  </si>
  <si>
    <t>Вид термического состояния</t>
  </si>
  <si>
    <t>Полутуша 1 кат</t>
  </si>
  <si>
    <t>Полутуша 2 кат</t>
  </si>
  <si>
    <t>Полутуша 3 кат</t>
  </si>
  <si>
    <t>Полутуша 4 кат</t>
  </si>
  <si>
    <t>в шкуре, без баков, с задн ногами</t>
  </si>
  <si>
    <t>182/183</t>
  </si>
  <si>
    <t>177/178</t>
  </si>
  <si>
    <t>175/176</t>
  </si>
  <si>
    <t>150/151</t>
  </si>
  <si>
    <t>охл/заморозка</t>
  </si>
  <si>
    <t>заморозка</t>
  </si>
  <si>
    <t>Свинина обрезная (полутуша)</t>
  </si>
  <si>
    <t>ООО «АГРОПРОМЫШЛЕННЫЙ КОМПЛЕКС «ПРОМАГРО»</t>
  </si>
  <si>
    <t>+7 (4725) 45-03-88</t>
  </si>
  <si>
    <t>Россия, 309514, Белгородская обл.,</t>
  </si>
  <si>
    <t>г. Старый Оскол, ул. Ленина, д. 71/12</t>
  </si>
  <si>
    <t>БИК 041424711</t>
  </si>
  <si>
    <t>ИНН 3128102820</t>
  </si>
  <si>
    <t>КПП 312801001</t>
  </si>
  <si>
    <t>К/С 30101810700000000711</t>
  </si>
  <si>
    <t>Р/С 40702810300030001619</t>
  </si>
  <si>
    <t>в Старооскольском филиале</t>
  </si>
  <si>
    <t>ПАО УКБ «Белгородсоцбанк»</t>
  </si>
  <si>
    <t>info@promagro.org |www.promagro.org</t>
  </si>
  <si>
    <t>с задн. ногой</t>
  </si>
  <si>
    <t>ПОЛУТУШИ СВИНЫЕ</t>
  </si>
  <si>
    <t>СУБПРОДУКТЫ (1 КАТЕГОРИЯ)</t>
  </si>
  <si>
    <t>Диафрагма свиная</t>
  </si>
  <si>
    <t>Печень свиная</t>
  </si>
  <si>
    <t>Почки свиные</t>
  </si>
  <si>
    <t>Сердце свиное</t>
  </si>
  <si>
    <t>Хвост свиной</t>
  </si>
  <si>
    <t>Язык свиной</t>
  </si>
  <si>
    <t>охл.упак/зам.упак.</t>
  </si>
  <si>
    <t>СУБПРОДУКТЫ (2 КАТЕГОРИЯ)</t>
  </si>
  <si>
    <t>Желудок свиной</t>
  </si>
  <si>
    <t>Калтык свиной</t>
  </si>
  <si>
    <t>Лёгкое свиное</t>
  </si>
  <si>
    <t>Ноги свиные передние</t>
  </si>
  <si>
    <t>Ноги свиные задние</t>
  </si>
  <si>
    <t>Селезёнка свиная</t>
  </si>
  <si>
    <t>Трахея свиная</t>
  </si>
  <si>
    <t>Пищевод свиной</t>
  </si>
  <si>
    <t>Уши свиные</t>
  </si>
  <si>
    <t>Головы свиные</t>
  </si>
  <si>
    <t>МЯСОСЫРЬЕ И СОПУТСТВУЮЩАЯ ПРОДУКЦИЯ</t>
  </si>
  <si>
    <t>Жир сырец свиной</t>
  </si>
  <si>
    <t>Жир сырец кишечный</t>
  </si>
  <si>
    <t>Шкурка свиная</t>
  </si>
  <si>
    <t>Шпик боковой</t>
  </si>
  <si>
    <t>Шпик хребтовой</t>
  </si>
  <si>
    <t>Щековина свиная н/ш</t>
  </si>
  <si>
    <t>Субпродукты 2-ой категории
(промпереработка)</t>
  </si>
  <si>
    <t>Кость свиная пищевая</t>
  </si>
  <si>
    <t>Субпродукты 2-ой категории
(непищевые)</t>
  </si>
  <si>
    <t>Обрезь мясная свиная</t>
  </si>
  <si>
    <t>Соединительная ткань и хрящи свиные</t>
  </si>
  <si>
    <t>Хрячки в шк. с задн. ногами</t>
  </si>
  <si>
    <t>Подсвинки  (тощие) с зад.ногами</t>
  </si>
  <si>
    <t>Хряки (живок)</t>
  </si>
  <si>
    <t>Хряки в шк с задн.ногами</t>
  </si>
  <si>
    <t>в шкуре с задн. ногами</t>
  </si>
  <si>
    <t>ПОЛУТУШИ СВИНЫЕ НЕСТАНДАРТ</t>
  </si>
  <si>
    <t>Поросята тощие в шкуре (тушка)</t>
  </si>
  <si>
    <t>КРУПНОКУСКОВЫЕ ПОЛУФАБРИКАТЫ (стандарт)</t>
  </si>
  <si>
    <t>Вырезка свиная "Экстра"</t>
  </si>
  <si>
    <t>Отруб вырезка б/к  б/шк в в/уп</t>
  </si>
  <si>
    <t xml:space="preserve">Свинина "Экстра(карбонат) </t>
  </si>
  <si>
    <t>Отруб спинно-поясн. б/к  б/шк в в/уп</t>
  </si>
  <si>
    <t>Отруб шейный б/к  б/шк в в/уп</t>
  </si>
  <si>
    <t>Свинина "Для запекания" (окорок)</t>
  </si>
  <si>
    <t>Отруб т/б без гол. б/ к б/шк в в/уп</t>
  </si>
  <si>
    <t>Свинина "Для поджарки" (лопатка)</t>
  </si>
  <si>
    <t>Отруб пл/лоп. б/гол. б/к  б/шк в в/уп</t>
  </si>
  <si>
    <t>Рагу свиное "ЭКСТРА" (70%)</t>
  </si>
  <si>
    <t>Рагу свиное "Экстра"(хр)</t>
  </si>
  <si>
    <t>ТРИММИНГ</t>
  </si>
  <si>
    <t>Жирная свинина (жир.тк.от 50% до 85%)</t>
  </si>
  <si>
    <t>Нежирная свинина (жир.тк.не более 10%)</t>
  </si>
  <si>
    <t>Полужирная свинина (жир.тк.от 30% до 50%)</t>
  </si>
  <si>
    <t>Отруб груд-реб.  н/к в/шк. в В/У</t>
  </si>
  <si>
    <t>Отруб межсоск.ч. в/шк. в В/У</t>
  </si>
  <si>
    <t>Отруб голяш.задн. н/к в/шк.</t>
  </si>
  <si>
    <t>Отруб голяш.задн. н/к в/шк. в В/У</t>
  </si>
  <si>
    <t>Свинина "Экстра(карбонат)  (4 КАТ)</t>
  </si>
  <si>
    <t>Свинина "Для запекания" (окорок) (4 КАТ)</t>
  </si>
  <si>
    <t>КРУПНОКУСКОВЫЕ ПОЛУФАБРИКАТЫ (нестандарт 4 КАТ)</t>
  </si>
  <si>
    <t>Свинина "Для поджарки" (лопатка) (4 КАТ)</t>
  </si>
  <si>
    <t>Рагу свиное "Экстра" (70%) (4 КАТ)</t>
  </si>
  <si>
    <t>Шейка свиная (4 КАТ)</t>
  </si>
  <si>
    <t>ПРИМЕЧАНИЕ:</t>
  </si>
  <si>
    <t>* Цены корректируются каждую неделю, не позднее пятницы</t>
  </si>
  <si>
    <t>* Отгрузка товара при условии 100% предоплаты</t>
  </si>
  <si>
    <t>* В прайс-листе указаны цены самовывоза</t>
  </si>
  <si>
    <t>Контактные данные:</t>
  </si>
  <si>
    <t>Менеджеры по продажам:</t>
  </si>
  <si>
    <t></t>
  </si>
  <si>
    <t>medyankina.na@promagro.ru</t>
  </si>
  <si>
    <t></t>
  </si>
  <si>
    <t xml:space="preserve">Медянкина Наталья Алексеевна: </t>
  </si>
  <si>
    <t>8 (4725) 45-22-63, 8-906-606-86-96</t>
  </si>
  <si>
    <t>Копнин Дмитрий Владимирович</t>
  </si>
  <si>
    <t>kopnin.dv@promagro.ru</t>
  </si>
  <si>
    <t>8 (4725) 45-22-64, 8-919-221-87-27</t>
  </si>
  <si>
    <t>Зиборов Максим Альбертович</t>
  </si>
  <si>
    <t>8 (4725) 45-22-63, 8-961-171-71-54</t>
  </si>
  <si>
    <t>ziborov_ma@promagro.ru</t>
  </si>
  <si>
    <t>Возможна доставка продукции до клиента:</t>
  </si>
  <si>
    <t>Гоздок Сергей Васильевич - начальник отдела логистики</t>
  </si>
  <si>
    <t>8 (4725) 45-04-02</t>
  </si>
  <si>
    <t>гофрокороб</t>
  </si>
  <si>
    <t>гофрокороб,в/у</t>
  </si>
  <si>
    <t>гофрокороб,пищ пл</t>
  </si>
  <si>
    <t>гофрокороб,пакет</t>
  </si>
  <si>
    <t>пакет</t>
  </si>
  <si>
    <t>ПРАЙС - ЛИСТ ОТ 10.04.2017Г.</t>
  </si>
  <si>
    <t>Черных Н.М.</t>
  </si>
  <si>
    <t xml:space="preserve">Финансовый директор </t>
  </si>
  <si>
    <t>Коммерческий директор</t>
  </si>
  <si>
    <t>Долгов Е.А.</t>
  </si>
  <si>
    <t>Зам директора ООО ТД ПРОМАГРО</t>
  </si>
  <si>
    <t>Березуцкий И.Ю.</t>
  </si>
  <si>
    <t>info@promagro.ru  |  www.promagro.ru</t>
  </si>
  <si>
    <t>по клиентам</t>
  </si>
  <si>
    <t>СВИНИНА охлажденная, без баков</t>
  </si>
  <si>
    <t>ОПТ</t>
  </si>
  <si>
    <t>Сети, мясокомбинаты (в т.ч. доставка)</t>
  </si>
  <si>
    <t xml:space="preserve">  №</t>
  </si>
  <si>
    <t>Крупнокусковые полуфабрикаты охлажденные и замороженные (стандарт)</t>
  </si>
  <si>
    <t>Цена с НДС, руб.</t>
  </si>
  <si>
    <t>Клиент</t>
  </si>
  <si>
    <t>Категория продукции</t>
  </si>
  <si>
    <t>Вырезка свиная «Экстра»</t>
  </si>
  <si>
    <t>1 кат.</t>
  </si>
  <si>
    <t>ЗАО "Корпорация ГРИНН"</t>
  </si>
  <si>
    <t>Свинина «Экстра» (карбонат)</t>
  </si>
  <si>
    <t>2 кат.</t>
  </si>
  <si>
    <t>ООО "Европа"</t>
  </si>
  <si>
    <t>3 кат.</t>
  </si>
  <si>
    <t>ООО "Мясницкий ряд"</t>
  </si>
  <si>
    <t>Свинина «Для запекания» (окорок)</t>
  </si>
  <si>
    <t>4 кат.</t>
  </si>
  <si>
    <t>Свинина «Для поджарки» (лопатка)</t>
  </si>
  <si>
    <t>Баранина</t>
  </si>
  <si>
    <t>Свинина жирная 40/60</t>
  </si>
  <si>
    <t>Свинина нежирная 90/10</t>
  </si>
  <si>
    <t>Свинина полужирная  70/30</t>
  </si>
  <si>
    <t>Ягнятина                    (до 6 мес)</t>
  </si>
  <si>
    <t>Грудинка на кости, на шкуре</t>
  </si>
  <si>
    <t>Барнина 1,2 кат</t>
  </si>
  <si>
    <t xml:space="preserve"> Грудинка без кости, на шкуре</t>
  </si>
  <si>
    <t>2 кат. (выбраковка)</t>
  </si>
  <si>
    <t>Межсосковая часть</t>
  </si>
  <si>
    <t>Отруб передний м/к  (рулька)</t>
  </si>
  <si>
    <t>Отруб задний м/к (голяшка)</t>
  </si>
  <si>
    <t xml:space="preserve">СВИНИНА </t>
  </si>
  <si>
    <t>замороженная, без баков</t>
  </si>
  <si>
    <t>свинина обрезная с задней ногой</t>
  </si>
  <si>
    <t>Опт</t>
  </si>
  <si>
    <t>Отруба охлажденные/замороженные в вакуумной упаковке (стандарт)</t>
  </si>
  <si>
    <t>Отруб вырезка б/к</t>
  </si>
  <si>
    <t>Отруб спино-поясничный б/к (карбонад)</t>
  </si>
  <si>
    <t>Отруб спино-поясничный н/к (корейка)</t>
  </si>
  <si>
    <t>Отруб шейный б/к (шея)</t>
  </si>
  <si>
    <t>Отруб тазобедренный б/к (окорок)</t>
  </si>
  <si>
    <t>СВИНИНА</t>
  </si>
  <si>
    <t>Отруб плечелопаточный б/к (лопатка)</t>
  </si>
  <si>
    <t>Номенклатурная группа</t>
  </si>
  <si>
    <t>Отруб груд-реб.н/к в/шк.в в/уп., кг</t>
  </si>
  <si>
    <t>Субпродукты</t>
  </si>
  <si>
    <t xml:space="preserve"> Отруб груд-реб.б/к в/шк.в в/уп., кг</t>
  </si>
  <si>
    <t>Отруб межсоск.ч. в/шк. в в/уп, кг</t>
  </si>
  <si>
    <t>Отруб голяш .передняя н/к в/шк. в в/уп, кг</t>
  </si>
  <si>
    <t>Отруб голяш. задн. н/к в/шк. в в/уп</t>
  </si>
  <si>
    <t>Крупнокусковые полуфабрикаты охлажденные и замороженные (нестандарт)</t>
  </si>
  <si>
    <t>Хрячки</t>
  </si>
  <si>
    <t>И.Ю. Березуцкий</t>
  </si>
  <si>
    <t>Хряки</t>
  </si>
  <si>
    <t>Подсвинки</t>
  </si>
  <si>
    <t>Е.А. Долгов</t>
  </si>
  <si>
    <t>Поросята тощие в шкуре</t>
  </si>
  <si>
    <t>Финансовый директор</t>
  </si>
  <si>
    <t>Н.М. Черных</t>
  </si>
  <si>
    <t>ПРАЙС ЛИСТ "МЯСО НА КОСТИ" от 17.06.2017 года</t>
  </si>
  <si>
    <t xml:space="preserve">       ПРАЙС ЛИСТ "ПОЛУФАБРИКАТЫ" от 17.06.2017 года</t>
  </si>
  <si>
    <t>Отклонение от прайса 12.06</t>
  </si>
  <si>
    <t>Средняя цена на "Субпродукты" с 17.06.2017 года</t>
  </si>
  <si>
    <t>ПРАЙС ЛИСТ "МЯСО НА КОСТИ" от 24.06.2017 года</t>
  </si>
  <si>
    <t>17.</t>
  </si>
  <si>
    <t>Мясные блоки из жилован. свинины (жир.тк. от 50% до 85%)</t>
  </si>
  <si>
    <t>Мясные блоки из жилован. свинины (жир.тк.не более 10%)</t>
  </si>
  <si>
    <t>Мясные блоки из жилован. свинины (жир.тк.от 30% до 50%)</t>
  </si>
  <si>
    <t>Мясные блоки из соединительной ткани и хрящей</t>
  </si>
  <si>
    <t>Мясные блоки из шпика бокового</t>
  </si>
  <si>
    <t>Мясные блоки из шпика хребтового</t>
  </si>
  <si>
    <t>132/133</t>
  </si>
  <si>
    <t>Цена с НДС за 1кг (руб) ПРОМАГРО</t>
  </si>
  <si>
    <t>Цена с НДС за 1кг (руб) АГРОБЕЛОГОРЬЕ</t>
  </si>
  <si>
    <t>Цена с НДС за 1кг (руб) МИРАТОРГ</t>
  </si>
  <si>
    <t>Цена с НДС за 1кг (руб) ТАМБОВСКИЙ БЕКОН</t>
  </si>
  <si>
    <t>35(продают от 10 тонн по 28руб)</t>
  </si>
  <si>
    <t>140 (продают по факту 130 руб)</t>
  </si>
  <si>
    <t>125 б/ш</t>
  </si>
  <si>
    <t>Цена с НДС за 1кг (руб) ЗНАМЕНСКИЙ СГЦ</t>
  </si>
  <si>
    <t>167/168</t>
  </si>
  <si>
    <t>ПРАЙС - ЛИСТ ОТ 21.08.2017Г.СВИНИНА(УЦЕНКА)</t>
  </si>
  <si>
    <t>172/173</t>
  </si>
  <si>
    <t>160/161</t>
  </si>
  <si>
    <t>193/194</t>
  </si>
  <si>
    <t>Примечание</t>
  </si>
  <si>
    <t>Выработка февраль, май в кол-ве 1100кг</t>
  </si>
  <si>
    <t>Выработка мартв кол-ве 269,88кг</t>
  </si>
  <si>
    <t>Выработка июнь, июльв кол-ве 704,66кг</t>
  </si>
  <si>
    <t>зам.упак.</t>
  </si>
  <si>
    <t>ПРАЙС - ЛИСТ ОТ 26.08.2017Г.СВИНИНА(РОЗНИЦА)</t>
  </si>
  <si>
    <t>/</t>
  </si>
  <si>
    <t>2С кат (мелковес) заморозка</t>
  </si>
  <si>
    <t>МЯСНИЦКИЙ РЯД ТД ООО</t>
  </si>
  <si>
    <t>от стандарта</t>
  </si>
  <si>
    <t xml:space="preserve">Спецификация номенклатуры: 5.3   3 Категория </t>
  </si>
  <si>
    <t>Выходные изделия</t>
  </si>
  <si>
    <t>c НДС</t>
  </si>
  <si>
    <t>№</t>
  </si>
  <si>
    <t>Код</t>
  </si>
  <si>
    <t>Номенклатура</t>
  </si>
  <si>
    <t>Количество</t>
  </si>
  <si>
    <t>Цена</t>
  </si>
  <si>
    <t>Стоимость</t>
  </si>
  <si>
    <t>кг</t>
  </si>
  <si>
    <t>Свинина "Экстра" 2</t>
  </si>
  <si>
    <t>Свинина "Для запекания" 2</t>
  </si>
  <si>
    <t>шейка свиная</t>
  </si>
  <si>
    <t>Свинина "Для поджарки" 2</t>
  </si>
  <si>
    <t>Рагу свиное"Экстра"(хр)</t>
  </si>
  <si>
    <t>Рагу свиное "Экстра"(70%)</t>
  </si>
  <si>
    <t>Кость</t>
  </si>
  <si>
    <t>Ноги свиные (задние) (необработанные)</t>
  </si>
  <si>
    <t>Шкурка</t>
  </si>
  <si>
    <t>Тех. зачистка</t>
  </si>
  <si>
    <t>Полужирная свинина (ветбрак)</t>
  </si>
  <si>
    <t>Шкурка (ветбрак)</t>
  </si>
  <si>
    <t>Шпиг (хребтовой)</t>
  </si>
  <si>
    <t>ИТОГО:</t>
  </si>
  <si>
    <t>Отклонение выручки переработки от полутуш с НДС</t>
  </si>
  <si>
    <t>Исходные комплектующие</t>
  </si>
  <si>
    <t>Свинина 3 кат. в шк. с задн. Ногами</t>
  </si>
  <si>
    <t>Спецификация номенклатуры: 10.3  3 Категория отруба.</t>
  </si>
  <si>
    <t>Отруб вырезка б/к б/шк в в/уп. из свинины</t>
  </si>
  <si>
    <t>Отруб спино-поясничный б/к  в в/уп из свинины.</t>
  </si>
  <si>
    <t>Отруб шейный б/к б/шк в в/уп из свинины</t>
  </si>
  <si>
    <t>Отруб т/б без голяшки б/к б/шк в в/уп.из свинины.</t>
  </si>
  <si>
    <t>Отруб плечелопат. б/гол. б/к б/шк в в/уп из свинины</t>
  </si>
  <si>
    <t>Отруб грудино-реберный  н/к в/шк в/уп. из свинины</t>
  </si>
  <si>
    <t>Отруб межсосковая часть в в/уп.</t>
  </si>
  <si>
    <t>Отруб голяшка задняя н/к в/шк в/уп. свиная</t>
  </si>
  <si>
    <t>Свинина 3 кат. в шк. с задн. ногами</t>
  </si>
  <si>
    <t>Спецификация номенклатуры: 20.3   3 категория отруба.(замороженные)</t>
  </si>
  <si>
    <t>Отруб вырезка б/к б/шк в в/уп. из свинины (замороженный)</t>
  </si>
  <si>
    <t>Отруб спинно-поясн. б/к  б/шк в в/уп из свинины (замороженный)</t>
  </si>
  <si>
    <t>Отруб шейный б/к  б/шк в в/уп из свинины (замороженный)</t>
  </si>
  <si>
    <t>Отруб пл/лоп. б/гол. б/к  б/шк в в/уп из свинины (замороженный)</t>
  </si>
  <si>
    <t>Отруб груд-реб.н/к в/шк.в в/уп. из свинины (замороженный)</t>
  </si>
  <si>
    <t>Отруб межсоск.ч. в/шк. в в/уп. из свинины (замороженный)</t>
  </si>
  <si>
    <t>Отруб голяшка задняя б/к</t>
  </si>
  <si>
    <t>Спецификация номенклатуры: 3.3  Обрезная 3</t>
  </si>
  <si>
    <t>Свинина обрезная 3 кат. с зад. ногами</t>
  </si>
  <si>
    <t>Сравнительный анализ обвалки по прайсу ОПТ</t>
  </si>
  <si>
    <t>Спецификация номенклатуры: СМЕШАНАЯ РАЗДЕЛКА</t>
  </si>
  <si>
    <t>Отруб т/б н/к без гол. в/шк</t>
  </si>
  <si>
    <t>ПРОММЯСО</t>
  </si>
  <si>
    <t>Директор ООО ТД ПРОМАГРО</t>
  </si>
  <si>
    <t>С.А. Карасев</t>
  </si>
  <si>
    <t xml:space="preserve">Спецификация номенклатуры: 6.4   4 Категория </t>
  </si>
  <si>
    <t>Свинина "Экстра"   4</t>
  </si>
  <si>
    <t>Свинина "Для запекания"    4</t>
  </si>
  <si>
    <t>Шейка свиная   4</t>
  </si>
  <si>
    <t>Свинина "Для поджарки"   4</t>
  </si>
  <si>
    <t>Рагу свиное "Экстра"(70%)   4</t>
  </si>
  <si>
    <t>Свинина 4 кат. в шк. с задн. ногами</t>
  </si>
  <si>
    <t>рекомендованная цена</t>
  </si>
  <si>
    <t>04.</t>
  </si>
  <si>
    <t>ПРАЙС ЛИСТ "МЯСО НА КОСТИ" от 11.11.2017 года</t>
  </si>
  <si>
    <t xml:space="preserve">       ПРАЙС ЛИСТ "ПОЛУФАБРИКАТЫ" от 11.11.2017 года</t>
  </si>
  <si>
    <t>ПРАЙС ЛИСТ "МЯСО НА КОСТИ" 11.11.2017 года</t>
  </si>
  <si>
    <t>Средняя цена на "Субпродукты" с 11.11.2017 года</t>
  </si>
  <si>
    <t xml:space="preserve">НОВАЯ  ПЕРЕРАБОТКА, </t>
  </si>
  <si>
    <t xml:space="preserve">В2В, </t>
  </si>
  <si>
    <t xml:space="preserve">Полуфабрикаты из свинины (Охлаждённые), </t>
  </si>
  <si>
    <t xml:space="preserve">В2С ПФ , </t>
  </si>
  <si>
    <t>В2В</t>
  </si>
  <si>
    <t>Полуфабрикаты из свинины (Замороженные)</t>
  </si>
  <si>
    <t>Мясные блоки из свинины с масс.долей жировой ткани не более 20%</t>
  </si>
  <si>
    <t>Мясные блоки из свинины с масс.долей жировой ткани не более 55%</t>
  </si>
  <si>
    <t>Набор для борща, зам</t>
  </si>
  <si>
    <t>Рагу свиное, зам</t>
  </si>
  <si>
    <t>Ребрышки подлопаточные, зам</t>
  </si>
  <si>
    <t>Ребрышки с грудинки, зам</t>
  </si>
  <si>
    <t>Рулька свиная задняя н/к зам</t>
  </si>
  <si>
    <t>Грудинка свиная н/ш, листовой срез, в/у, охл</t>
  </si>
  <si>
    <t>Карбонад свиной б/ш, б/к, в/у, охл</t>
  </si>
  <si>
    <t>Карбонад свиной н/ш, б/к, в/у, охл</t>
  </si>
  <si>
    <t>Лопатка свиная б/к, в/у, охл</t>
  </si>
  <si>
    <t>Окорок свиной, б/к,  в/у, охл</t>
  </si>
  <si>
    <t>Шейка свиная, б/к, в/у, охл</t>
  </si>
  <si>
    <t>Вырезка свиная, в/у, охл</t>
  </si>
  <si>
    <t xml:space="preserve">ПРОДУКЦИЯ МПЗ, </t>
  </si>
  <si>
    <t xml:space="preserve">Полуфабрикаты из свинины (Замороженные), </t>
  </si>
  <si>
    <t xml:space="preserve">В2С ПФ рубленные, </t>
  </si>
  <si>
    <t xml:space="preserve">Овцы переработка, </t>
  </si>
  <si>
    <t xml:space="preserve">Овцы субпродукты, </t>
  </si>
  <si>
    <t xml:space="preserve">Сопутствующая продукция(овцы), </t>
  </si>
  <si>
    <t>Шкура (обработанная), шт</t>
  </si>
  <si>
    <t xml:space="preserve">Субпродукты бараньи(замороженные), </t>
  </si>
  <si>
    <t xml:space="preserve">Овцы туши, </t>
  </si>
  <si>
    <t xml:space="preserve">Туши  бараньи (охлажденные), </t>
  </si>
  <si>
    <t xml:space="preserve">ПЕРЕРАБОТКА, </t>
  </si>
  <si>
    <t xml:space="preserve">КОПЧЁНАЯ,ВАРЕНАЯ ПРОДУКЦИЯ, </t>
  </si>
  <si>
    <t xml:space="preserve">МЯСО жилованое (свинина), </t>
  </si>
  <si>
    <t xml:space="preserve">МЯСО на кости (Обрезная), </t>
  </si>
  <si>
    <t xml:space="preserve">ПОЛУФАБРИКАТЫ из свинины ЗАМОРОЖЕННЫЕ, </t>
  </si>
  <si>
    <t xml:space="preserve">ПОЛУФАБРИКАТЫ из свинины ОХЛАЖДЕННЫЕ, </t>
  </si>
  <si>
    <t xml:space="preserve">Сопутствующая продукция от переработки, </t>
  </si>
  <si>
    <t xml:space="preserve">ПОЛУТУШИ, </t>
  </si>
  <si>
    <t xml:space="preserve">МЯСО на кости (без ног), </t>
  </si>
  <si>
    <t xml:space="preserve">МЯСО на кости (замороженая), </t>
  </si>
  <si>
    <t xml:space="preserve">МЯСО на кости (Охлажденное), </t>
  </si>
  <si>
    <t xml:space="preserve">СУБПРОДУКТЫ, </t>
  </si>
  <si>
    <t xml:space="preserve">Сопутствующая продукция от убоя, </t>
  </si>
  <si>
    <t xml:space="preserve">СУБПРОДУКТЫ (ЗАМОРОЖЕННЫЕ), </t>
  </si>
  <si>
    <t>Итог</t>
  </si>
  <si>
    <t>Вырезка свиная, в/у, зам</t>
  </si>
  <si>
    <t>Грудинка свиная н/ш, листовой срез, в/у,  зам</t>
  </si>
  <si>
    <t>Грудинка свиная н/ш, листовой срез, зам</t>
  </si>
  <si>
    <t>Грудинка свиная н/ш, н/к, зам</t>
  </si>
  <si>
    <t>Карбонад свиной б/ш, б/к, в/у зам</t>
  </si>
  <si>
    <t>Лопатка свиная б/к, в/у, зам</t>
  </si>
  <si>
    <t>Окорок свиной, б/к,  в/у, зам</t>
  </si>
  <si>
    <t>Ребрышки деликатесные, зам</t>
  </si>
  <si>
    <t>Рулька свиная передняя н/к, зам</t>
  </si>
  <si>
    <t>Шейка свиная, б/к, зам</t>
  </si>
  <si>
    <t>Грудинка свиная н/ш, б/к, в/у, охл</t>
  </si>
  <si>
    <t>Котлеты "Домашние", 0,2 кг, ГМС, охл</t>
  </si>
  <si>
    <t>Баранина односортная (соединительная  и жировая ткань не более 20%)</t>
  </si>
  <si>
    <t>Вырезка баранины в в/уп</t>
  </si>
  <si>
    <t>Вырезка ягненка в/у</t>
  </si>
  <si>
    <t>Голень баранины задняя  в в/уп</t>
  </si>
  <si>
    <t>Голень баранины передняя в в/уп</t>
  </si>
  <si>
    <t>Голяшка  ягненка задняя   в/у</t>
  </si>
  <si>
    <t>Голяшка  ягненка передняя   в/у</t>
  </si>
  <si>
    <t xml:space="preserve">Жир бараний  </t>
  </si>
  <si>
    <t>Жир бараний  в в/уп</t>
  </si>
  <si>
    <t>Корейка  ягненка 4 ребра н/к  в/у</t>
  </si>
  <si>
    <t>Корейка  ягненка 8 ребер н/к  в/у</t>
  </si>
  <si>
    <t>Корейка баранины  (8 ребер) н/к в в/уп</t>
  </si>
  <si>
    <t>Корейка баранины (4 ребра) н/к  в в/уп</t>
  </si>
  <si>
    <t>Лопатка баранины б/к в в/уп</t>
  </si>
  <si>
    <t>Лопатка ягненка б/к в/у</t>
  </si>
  <si>
    <t xml:space="preserve">Набор  для супа из баранины </t>
  </si>
  <si>
    <t xml:space="preserve">Набор для супа из  ягненка  </t>
  </si>
  <si>
    <t>Нога баранины б/к "Жиго"  в в/уп</t>
  </si>
  <si>
    <t>Нога ягненка б/к "Жиго"  в/у</t>
  </si>
  <si>
    <t>Поясничная  котлетная часть "мотылёк" в в/уп</t>
  </si>
  <si>
    <t>Ребра лента ягненка  в/у</t>
  </si>
  <si>
    <t>Ребро лента баранины  в в/уп</t>
  </si>
  <si>
    <t>Тримминг 80/20 из  ягненка  в/у</t>
  </si>
  <si>
    <t>Филе баранье в в/уп</t>
  </si>
  <si>
    <t>Филе ягненка б/к в/у</t>
  </si>
  <si>
    <t>Шея баранья в в/уп</t>
  </si>
  <si>
    <t>Шея ягненка б/к  в/у</t>
  </si>
  <si>
    <t>Диафрагма баранья(заморозка)</t>
  </si>
  <si>
    <t>Калтык бараний(заморозка)</t>
  </si>
  <si>
    <t>Лёгкие бараньи(заморозка)</t>
  </si>
  <si>
    <t>Печень баранья(заморозка)</t>
  </si>
  <si>
    <t>Пищевод бараний(заморозка)</t>
  </si>
  <si>
    <t>Почки бараньи(заморозка)</t>
  </si>
  <si>
    <t>Селезёнка баранья(заморозка)</t>
  </si>
  <si>
    <t>Семенники (замороженные)</t>
  </si>
  <si>
    <t>Сердце баранье(заморозка)</t>
  </si>
  <si>
    <t>Трахея баранья(заморозка)</t>
  </si>
  <si>
    <t>Хвост бараний(заморозка)</t>
  </si>
  <si>
    <t>Баранина 1 категории (охлаждённая)</t>
  </si>
  <si>
    <t>Баранина 2 категории (охлаждённая)</t>
  </si>
  <si>
    <t>Баранина тощая (охлаждённая)</t>
  </si>
  <si>
    <t>Ягнятина (охлаждённая)</t>
  </si>
  <si>
    <t>Вырезка свиная сырокопченая</t>
  </si>
  <si>
    <t>Жирная свинина (жир.тк. от 50% до 85%)</t>
  </si>
  <si>
    <t xml:space="preserve">Отруб вырезка б/к  б/шк в в/уп </t>
  </si>
  <si>
    <t>Отруб голяш.передняя н/к в/шк.</t>
  </si>
  <si>
    <t xml:space="preserve">Отруб голяшка передняя н/к в/шк </t>
  </si>
  <si>
    <t xml:space="preserve">Отруб спинно-поясн. б/к  б/шк в в/уп </t>
  </si>
  <si>
    <t>Рагу свиное "Экстра" (40%)</t>
  </si>
  <si>
    <t>Рагу свиное "Экстра" (70%) ( 4 КАТ)</t>
  </si>
  <si>
    <t>Рагу свиное "Экстра" (70%) 2</t>
  </si>
  <si>
    <t xml:space="preserve">Свинина "Для запекания" ( 4 КАТ) </t>
  </si>
  <si>
    <t>Свинина "Для поджарки"  (4 КАТ)</t>
  </si>
  <si>
    <t>Шейка свиная ( 4 КАТ)</t>
  </si>
  <si>
    <t>Шейка свиная 2</t>
  </si>
  <si>
    <t>Соединительная ткань и хрящи</t>
  </si>
  <si>
    <t>Шкура свиная</t>
  </si>
  <si>
    <t>свинина 1 кат. в шк. (без  ног , без баков)</t>
  </si>
  <si>
    <t>Свинина 2 кат. в шк. (без ног , без баков)</t>
  </si>
  <si>
    <t>Свинина 2 кат. в шк. (без ног)</t>
  </si>
  <si>
    <t>Подсвинки нестандартные (тощие) с зад.ногами (замороженное)</t>
  </si>
  <si>
    <t>Свинина (хряки) в шкуре с задними ногами (замороженное)</t>
  </si>
  <si>
    <t>Свинина 1 кат. в шк. с задн. ногами (замороженная)</t>
  </si>
  <si>
    <t>свинина 2 кат. в шк. с задн. ногами (замороженная)</t>
  </si>
  <si>
    <t>свинина 3 кат.  в шк. с задн. ногами (замороженая)</t>
  </si>
  <si>
    <t>свинина 4 кат. в шк. с задн. ногами (замороженная)</t>
  </si>
  <si>
    <t>Свинина нестандартная (хрячки) в шкуре с задними ногами (замороженное)</t>
  </si>
  <si>
    <t>Подсвинки нестандартные (тощие) с зад.ногами</t>
  </si>
  <si>
    <t>Свинина 1 кат. в шк. с задн. ногами</t>
  </si>
  <si>
    <t>Свинина 2 кат. в шк. с задн. ногами</t>
  </si>
  <si>
    <t>Свинина нестандартная (хрячки) в шк. с задн. ногами</t>
  </si>
  <si>
    <t>Свинина нестандартная в шк. с задн. ногами</t>
  </si>
  <si>
    <t>Свинина ПП 2 кат. в шк. с задн. ногами</t>
  </si>
  <si>
    <t>Аорта  свиная</t>
  </si>
  <si>
    <t>Гузёнка свиная (кишки - сырец )</t>
  </si>
  <si>
    <t>Жир кишечный</t>
  </si>
  <si>
    <t>Жир-сырец</t>
  </si>
  <si>
    <t>Жир-сырец (кишечн.)</t>
  </si>
  <si>
    <t>Головы свиные без баков</t>
  </si>
  <si>
    <t>Легкие свиные</t>
  </si>
  <si>
    <t>Мясо пищевода свиное</t>
  </si>
  <si>
    <t>Ноги свиные</t>
  </si>
  <si>
    <t>Ноги свиные (задние)</t>
  </si>
  <si>
    <t>Ноги свиные (задние) промпереработка</t>
  </si>
  <si>
    <t>Обрезь свиная</t>
  </si>
  <si>
    <t>Селезенка свиная</t>
  </si>
  <si>
    <t>Субпродукты  (промпереработка)</t>
  </si>
  <si>
    <t>Хвост  свиной</t>
  </si>
  <si>
    <t>Щековина</t>
  </si>
  <si>
    <t>Прайс</t>
  </si>
  <si>
    <t>с 20.11</t>
  </si>
  <si>
    <t>Свинина 1 кат. в шк. (без ног)</t>
  </si>
  <si>
    <t>свинина 1 кат. в шк. с задн. ногами (без баков)</t>
  </si>
  <si>
    <t>свинина 1 кат. в шк. с задн. ногами</t>
  </si>
  <si>
    <t>свинина 1 кат. в шк. с задн. ногами (замороженная)</t>
  </si>
  <si>
    <t>свинина 2 кат. в шк. (без ног , без баков)</t>
  </si>
  <si>
    <t>свинина 2 кат. в шк. с задн. ногами (без баков)</t>
  </si>
  <si>
    <t>свинина 2 кат. в шк. с задн. ногами</t>
  </si>
  <si>
    <t>свинина 3 кат. (жирная) в шк. с задн. ногами (без баков)</t>
  </si>
  <si>
    <t>свинина 4 кат. в шк. с задн. ногами</t>
  </si>
  <si>
    <t>свинина 4 кат. в шк. с задн. ногами (без баков)</t>
  </si>
  <si>
    <t>Свинина обрезная 2 кат. с зад. ногами</t>
  </si>
  <si>
    <t>Подсвинки нестандартные (тощие) с зад.ногами (Замороженное)</t>
  </si>
  <si>
    <t>Свинина (хряки) в шкуре с задними ногами</t>
  </si>
  <si>
    <t>КРУПНОКУСКОВЫЕ П/Ф (стандарт)</t>
  </si>
  <si>
    <t xml:space="preserve">Отруб шейный б/к  б/шк в в/уп </t>
  </si>
  <si>
    <t xml:space="preserve">Отруб т/б без гол. б/ к б/шк в в/уп </t>
  </si>
  <si>
    <t>Отруб т/б н/к без гол.в/шк</t>
  </si>
  <si>
    <t xml:space="preserve">Отруб пл/лоп. б/гол. б/к  б/шк в в/уп </t>
  </si>
  <si>
    <t>Рагу свиное "Экстра" (70%)2</t>
  </si>
  <si>
    <t>Рагу свиное "Экстра"(2 КАТ)</t>
  </si>
  <si>
    <t>Отруб груд-реб.н/к в/шк.в в/уп.</t>
  </si>
  <si>
    <t xml:space="preserve">Отруб груд-реб.н/к в/шк.в в/уп. </t>
  </si>
  <si>
    <t>Отруб межсоск.ч. в/шк. в в/уп.</t>
  </si>
  <si>
    <t xml:space="preserve">Отруб межсоск.ч. в/шк. в в/уп. </t>
  </si>
  <si>
    <t>Отруб голяш.задн. н/к в/шк.в в/уп.</t>
  </si>
  <si>
    <t xml:space="preserve">Отруб голяш.задн. н/к в/шк.в в/уп. </t>
  </si>
  <si>
    <t>КРУПНОКУСКОВЫЕ П/Ф (нестандарт 4кат)</t>
  </si>
  <si>
    <t>Свинина "Экстра" (4 КАТ)</t>
  </si>
  <si>
    <t>жирная свинина (жир.тк. от 50% до 85%)</t>
  </si>
  <si>
    <t>Жирная свинина (жир.тк.от 50%до 85%)</t>
  </si>
  <si>
    <t>Полужирная свинина (жир.тк.от 30%до 50%)</t>
  </si>
  <si>
    <t>полужирная свинина (жир.тк.от 30% до 50%)</t>
  </si>
  <si>
    <t>СУБПРОДУКТЫ 1 категории</t>
  </si>
  <si>
    <t>СУБПРОДУКТЫ 2 категории</t>
  </si>
  <si>
    <t>Желудок свиной нестандарт холодильник 1</t>
  </si>
  <si>
    <t>головы свиные без баков</t>
  </si>
  <si>
    <t>Жилка</t>
  </si>
  <si>
    <t>Кишки - сырец</t>
  </si>
  <si>
    <t>шкурка</t>
  </si>
  <si>
    <t>Шпиг (боковой)</t>
  </si>
  <si>
    <t>ЖИВОК</t>
  </si>
  <si>
    <t>Хряки откорм</t>
  </si>
  <si>
    <t>Свинки 80-155 дней (откорм)</t>
  </si>
  <si>
    <t>КОПЧЕНОСТИ</t>
  </si>
  <si>
    <t xml:space="preserve">БАРАНИНА   </t>
  </si>
  <si>
    <t xml:space="preserve">ТУШИ БАРАНИНА   </t>
  </si>
  <si>
    <t>Баранина 2 тощая (охлаждённая)</t>
  </si>
  <si>
    <t>КУСОК КАТЕГОРИИ "ПРЕМИУМ"</t>
  </si>
  <si>
    <t>Голень баранины передняя  в в/уп</t>
  </si>
  <si>
    <t>Голяшка на кости в в/уп</t>
  </si>
  <si>
    <t>Лопаточно - шейный отруб на кости  в в/уп</t>
  </si>
  <si>
    <t>Окорок с трубчатой костью,огузком и филеем в в/уп</t>
  </si>
  <si>
    <t>Отруб шейный на кости  в в/уп</t>
  </si>
  <si>
    <t>Спинно- поясничная часть (седло барашка) в в/уп</t>
  </si>
  <si>
    <t>КУСОК КАТЕГОРИИ "ЭЛИТ"</t>
  </si>
  <si>
    <t>Внутреняя часть окорока  в в/уп</t>
  </si>
  <si>
    <t>Корейка бескостная тонкий край в в/уп</t>
  </si>
  <si>
    <t>Наружная часть окорока  в в/уп</t>
  </si>
  <si>
    <t>Оковалок в в/уп</t>
  </si>
  <si>
    <t>Стейк из шеи на кости  в в/уп</t>
  </si>
  <si>
    <t>Тримминг 80/20из мяса баранины в в/уп(ягнятина)</t>
  </si>
  <si>
    <t>ОТРУБА НА КОСТИ</t>
  </si>
  <si>
    <t>Отруб тазобедренный на кости без голяшки в в/уп</t>
  </si>
  <si>
    <t>Отруб лопаточный  на кости без голяшки в в/уп</t>
  </si>
  <si>
    <t xml:space="preserve">Суповой набор </t>
  </si>
  <si>
    <t>Рагу из бараниныв в в/уп</t>
  </si>
  <si>
    <t>Язык бараний(заморозка)</t>
  </si>
  <si>
    <t>Жир бараний</t>
  </si>
  <si>
    <t>Жир бараний в в/уп</t>
  </si>
  <si>
    <t>Рубец бараний(заморозка)</t>
  </si>
  <si>
    <t>Соединительная ткань и хрящи (ягнятина)</t>
  </si>
  <si>
    <t>МЯСОСЫРЬЕ И СОПУТСТВУЮЩАЯ ПРОДУКЦИЯ (БАРАНИНА)</t>
  </si>
  <si>
    <t>Шкура (обработанная)</t>
  </si>
  <si>
    <t xml:space="preserve">Кость </t>
  </si>
  <si>
    <t>Бараны племенные (живок)</t>
  </si>
  <si>
    <t>Термическое состояние</t>
  </si>
  <si>
    <t>Количество в упаковке, кг</t>
  </si>
  <si>
    <t>Срок реализации</t>
  </si>
  <si>
    <t>охлаждение</t>
  </si>
  <si>
    <t>Шпарка/паленка</t>
  </si>
  <si>
    <t>Шпарка</t>
  </si>
  <si>
    <t>не более 12 суток</t>
  </si>
  <si>
    <t>КРУПНОКУСКОВЫЕ ПОЛУФАБРИКАТЫ</t>
  </si>
  <si>
    <t xml:space="preserve">Вырезка </t>
  </si>
  <si>
    <t>Грудинка н/к  в/ш листовой срез</t>
  </si>
  <si>
    <t xml:space="preserve">Грудинка б/к н/ш листовой срез </t>
  </si>
  <si>
    <t xml:space="preserve">Ребрышки деликатесные </t>
  </si>
  <si>
    <t xml:space="preserve">Лопатка б/к </t>
  </si>
  <si>
    <t xml:space="preserve">Окорок б/к </t>
  </si>
  <si>
    <t xml:space="preserve">Шейка б/к </t>
  </si>
  <si>
    <t>25, Гофрокороб в/у</t>
  </si>
  <si>
    <t>21, Гофрокороб в/у</t>
  </si>
  <si>
    <t>20, Гофрокороб в/у</t>
  </si>
  <si>
    <t>19, Гофрокороб в/у</t>
  </si>
  <si>
    <t>24, Гофрокороб в/у</t>
  </si>
  <si>
    <t>16, Гофрокороб в/у</t>
  </si>
  <si>
    <t>18, Гофрокороб в/у</t>
  </si>
  <si>
    <t>23, Гофрокороб в/у</t>
  </si>
  <si>
    <t>СУБПРОДУКТЫ</t>
  </si>
  <si>
    <t xml:space="preserve">Диафрагма свиная </t>
  </si>
  <si>
    <t xml:space="preserve">Язык свиной </t>
  </si>
  <si>
    <t xml:space="preserve">Хвост свиной </t>
  </si>
  <si>
    <t>Ноги свиные передние/задние</t>
  </si>
  <si>
    <t>Головы ограбленные</t>
  </si>
  <si>
    <t>МЯСОСЫРЬЕ, ТЕХНИЧЕСКАЯ И СОПУТСТВУЮЩАЯ ПРОДУКЦИЯ</t>
  </si>
  <si>
    <t xml:space="preserve">Шпиг боковой </t>
  </si>
  <si>
    <t xml:space="preserve">Шпиг хребтовый </t>
  </si>
  <si>
    <t xml:space="preserve">Щековина свиная н/ш </t>
  </si>
  <si>
    <t>Шкурка свинная</t>
  </si>
  <si>
    <t>Тримминг 80/20</t>
  </si>
  <si>
    <t>Тримминг 50/50</t>
  </si>
  <si>
    <t>* Товар грузится при условии подачи заявки за 3-4 дня до отгрузки.</t>
  </si>
  <si>
    <t>МЯСО  НА КОСТЯХ В ПОЛУТУШАХ</t>
  </si>
  <si>
    <t xml:space="preserve">Печень </t>
  </si>
  <si>
    <t xml:space="preserve">Диафрагма  </t>
  </si>
  <si>
    <t xml:space="preserve">Почки </t>
  </si>
  <si>
    <t xml:space="preserve">Сердце </t>
  </si>
  <si>
    <t xml:space="preserve">Язык </t>
  </si>
  <si>
    <t xml:space="preserve">Лёгкое </t>
  </si>
  <si>
    <t>Ноги передние/задние</t>
  </si>
  <si>
    <t xml:space="preserve">Уши </t>
  </si>
  <si>
    <t xml:space="preserve">Селезёнка </t>
  </si>
  <si>
    <t>Вырезка</t>
  </si>
  <si>
    <t>Вымя</t>
  </si>
  <si>
    <t>Голяшка бк</t>
  </si>
  <si>
    <t>Филейный край</t>
  </si>
  <si>
    <t>125.00</t>
  </si>
  <si>
    <t>55.00</t>
  </si>
  <si>
    <t>15.00</t>
  </si>
  <si>
    <t>60.00</t>
  </si>
  <si>
    <t>Цена за 1кг (руб)</t>
  </si>
  <si>
    <t>130.00</t>
  </si>
  <si>
    <t>135.00</t>
  </si>
  <si>
    <t>не более 12/90 суток</t>
  </si>
  <si>
    <t>110.00</t>
  </si>
  <si>
    <t>50.00</t>
  </si>
  <si>
    <t>105.00</t>
  </si>
  <si>
    <t>75.00</t>
  </si>
  <si>
    <t>25.00</t>
  </si>
  <si>
    <t>Мясо свинина 3 категория, с задней ногой, без баков</t>
  </si>
  <si>
    <t>Говядина 1 категории.быки</t>
  </si>
  <si>
    <t>Говядина 1 категории. корова</t>
  </si>
  <si>
    <t>Говядина 1 категории.телки</t>
  </si>
  <si>
    <t>190.00</t>
  </si>
  <si>
    <t>40.00</t>
  </si>
  <si>
    <t>120.00</t>
  </si>
  <si>
    <t>115.00</t>
  </si>
  <si>
    <t>Карбонат  б/ш, б/к</t>
  </si>
  <si>
    <t xml:space="preserve">Корбонат н/ш,б/к </t>
  </si>
  <si>
    <t>32.00</t>
  </si>
  <si>
    <t>90.00</t>
  </si>
  <si>
    <t>27.00</t>
  </si>
  <si>
    <t>37.00</t>
  </si>
  <si>
    <t>30.00</t>
  </si>
  <si>
    <t xml:space="preserve">Мясо свинина 1 категория, с задней ногой,  без баков </t>
  </si>
  <si>
    <t>170.00</t>
  </si>
  <si>
    <t>Рулька передняя</t>
  </si>
  <si>
    <t>Рулька задняя</t>
  </si>
  <si>
    <t>* Цены корректируются каждую неделю, не позднее четверга – пятницы.</t>
  </si>
  <si>
    <t>* Все цены указаны на условиях самовывоза без доставки.</t>
  </si>
  <si>
    <t>160.00</t>
  </si>
  <si>
    <t>265.00</t>
  </si>
  <si>
    <t>220.00</t>
  </si>
  <si>
    <t>охл,заморозка</t>
  </si>
  <si>
    <t>охл.упак,зам.упак.</t>
  </si>
  <si>
    <t>охл.упак.зам.упак.</t>
  </si>
  <si>
    <t>охл,заморозка.</t>
  </si>
  <si>
    <t>175.00</t>
  </si>
  <si>
    <t>165.00</t>
  </si>
  <si>
    <t>205.00</t>
  </si>
  <si>
    <t>76.00</t>
  </si>
  <si>
    <t>275.00</t>
  </si>
  <si>
    <t>325.00</t>
  </si>
  <si>
    <t>185.00</t>
  </si>
  <si>
    <t xml:space="preserve"> </t>
  </si>
  <si>
    <r>
      <rPr>
        <b/>
        <sz val="14"/>
        <color theme="1"/>
        <rFont val="Calibri"/>
        <family val="2"/>
        <charset val="204"/>
        <scheme val="minor"/>
      </rPr>
      <t>Отгрузка: Москва</t>
    </r>
    <r>
      <rPr>
        <sz val="14"/>
        <color theme="1"/>
        <rFont val="Calibri"/>
        <family val="2"/>
        <charset val="204"/>
        <scheme val="minor"/>
      </rPr>
      <t>,</t>
    </r>
    <r>
      <rPr>
        <b/>
        <sz val="14"/>
        <color theme="1"/>
        <rFont val="Calibri"/>
        <family val="2"/>
        <charset val="204"/>
        <scheme val="minor"/>
      </rPr>
      <t xml:space="preserve"> Краснодар, Екатеринбург</t>
    </r>
  </si>
  <si>
    <t>ММО куриное, ГОСТ 31490-2012  
(Белок 12-14%, влага 69%, жир 16-17%, к/о 0,2-0,4%)</t>
  </si>
  <si>
    <t>Крыло ЦБ ГОСТ (упаковка - «косичка») 95+</t>
  </si>
  <si>
    <t>Филе большое ЦБ ГОСТ (заморозка)</t>
  </si>
  <si>
    <t>Филе малое ЦБ ГОСТ (заморозка)</t>
  </si>
  <si>
    <t>Филейная масса</t>
  </si>
  <si>
    <t xml:space="preserve">Спина-лопатка </t>
  </si>
  <si>
    <t xml:space="preserve">Каркас </t>
  </si>
  <si>
    <t>Кожа ЦБ (грудка )</t>
  </si>
  <si>
    <t>Костный остаток</t>
  </si>
  <si>
    <t>охл</t>
  </si>
  <si>
    <t>заморозка.</t>
  </si>
  <si>
    <t>Мясо баранины (туши,п/туши)</t>
  </si>
  <si>
    <t>Мясо баранины в распиле (туша)</t>
  </si>
  <si>
    <t xml:space="preserve"> ЯЗЫК (50 гр.)</t>
  </si>
  <si>
    <t>СЕРДЦЕ (150 гр.)</t>
  </si>
  <si>
    <t>туши, п/туши</t>
  </si>
  <si>
    <t>п/п-кор</t>
  </si>
  <si>
    <t>п/п</t>
  </si>
  <si>
    <t>ПЕЧЕНЬ (400 гр.)</t>
  </si>
  <si>
    <t>ЛЕГКОЕ (300 гр.)</t>
  </si>
  <si>
    <t>ПОЧКИ (300 гр.)</t>
  </si>
  <si>
    <t>СЕМЕННИКИ (100гр)</t>
  </si>
  <si>
    <t>Баранина кровь (1 л)</t>
  </si>
  <si>
    <t>ГОЛОВЫ (1000 гр.)</t>
  </si>
  <si>
    <t xml:space="preserve"> РУБЕЦ НЕЧИЩЕННЫЙ (700-1000 гр.)</t>
  </si>
  <si>
    <t>КАЛТЫК</t>
  </si>
  <si>
    <r>
      <t xml:space="preserve">  </t>
    </r>
    <r>
      <rPr>
        <b/>
        <sz val="36"/>
        <color theme="1"/>
        <rFont val="Bodoni MT Black"/>
        <family val="1"/>
      </rPr>
      <t>ООО "ЮгТоргСеть"</t>
    </r>
    <r>
      <rPr>
        <b/>
        <sz val="12"/>
        <color rgb="FFAC3636"/>
        <rFont val="Bodoni MT Black"/>
        <family val="1"/>
      </rPr>
      <t xml:space="preserve">
                     </t>
    </r>
    <r>
      <rPr>
        <b/>
        <sz val="12"/>
        <color theme="1"/>
        <rFont val="Bodoni MT Black"/>
        <family val="1"/>
      </rPr>
      <t>ИНН: 2311255397   КПП: 231101001 ОГРН: 1182375020310
                            р\сч 40702810410000365917 в АО «Тинькофф Банк» БИК: 044525974
                          кор. счет №  30101810145250000974, г. Москва
E-mail:</t>
    </r>
    <r>
      <rPr>
        <b/>
        <sz val="16"/>
        <color rgb="FF002060"/>
        <rFont val="Bodoni MT Black"/>
        <family val="1"/>
      </rPr>
      <t xml:space="preserve"> uts-opt@mail.ru </t>
    </r>
    <r>
      <rPr>
        <b/>
        <sz val="12"/>
        <color theme="1"/>
        <rFont val="Bodoni MT Black"/>
        <family val="1"/>
      </rPr>
      <t xml:space="preserve"> тел. </t>
    </r>
    <r>
      <rPr>
        <b/>
        <sz val="14"/>
        <color rgb="FF002060"/>
        <rFont val="Bodoni MT Black"/>
        <family val="1"/>
      </rPr>
      <t xml:space="preserve"> 8 (925) 917-37-72</t>
    </r>
    <r>
      <rPr>
        <b/>
        <sz val="14"/>
        <color theme="1"/>
        <rFont val="Bodoni MT Black"/>
        <family val="1"/>
      </rPr>
      <t xml:space="preserve"> - офис Москвы</t>
    </r>
    <r>
      <rPr>
        <b/>
        <sz val="12"/>
        <color theme="1"/>
        <rFont val="Bodoni MT Black"/>
        <family val="1"/>
      </rPr>
      <t xml:space="preserve"> ;</t>
    </r>
    <r>
      <rPr>
        <b/>
        <sz val="14"/>
        <color theme="1"/>
        <rFont val="Bodoni MT Black"/>
        <family val="1"/>
      </rPr>
      <t xml:space="preserve"> </t>
    </r>
    <r>
      <rPr>
        <b/>
        <sz val="14"/>
        <color rgb="FF002060"/>
        <rFont val="Bodoni MT Black"/>
        <family val="1"/>
      </rPr>
      <t xml:space="preserve">8 (938) 51-41-662 </t>
    </r>
    <r>
      <rPr>
        <b/>
        <sz val="14"/>
        <color theme="1"/>
        <rFont val="Bodoni MT Black"/>
        <family val="1"/>
      </rPr>
      <t>- офис Краснодар</t>
    </r>
    <r>
      <rPr>
        <b/>
        <sz val="12"/>
        <color theme="1"/>
        <rFont val="Bodoni MT Black"/>
        <family val="1"/>
      </rPr>
      <t xml:space="preserve">
Юр.адрес: г. Краснодар ул. Крылатска 21 лит 1 оф 46
Фак. Адрес : г. Москва ул. п Маршала Жукова 30</t>
    </r>
  </si>
  <si>
    <t>173.00</t>
  </si>
  <si>
    <t>с НДС (10%)</t>
  </si>
  <si>
    <t>80.00</t>
  </si>
  <si>
    <t>66.00</t>
  </si>
  <si>
    <t>56.00</t>
  </si>
  <si>
    <t>46.00</t>
  </si>
  <si>
    <t>188.00</t>
  </si>
  <si>
    <t>215.00</t>
  </si>
  <si>
    <t>33.00</t>
  </si>
  <si>
    <t>с НДС</t>
  </si>
  <si>
    <t>280.00</t>
  </si>
  <si>
    <t>285.00</t>
  </si>
  <si>
    <t>370.00</t>
  </si>
  <si>
    <t>35.00</t>
  </si>
  <si>
    <t>82.00</t>
  </si>
  <si>
    <t>Жир сырец</t>
  </si>
  <si>
    <t>38.00</t>
  </si>
  <si>
    <t>45.00</t>
  </si>
  <si>
    <t>117.00</t>
  </si>
  <si>
    <t>Желудок</t>
  </si>
  <si>
    <t>Кишечное сырье</t>
  </si>
  <si>
    <t>17.00</t>
  </si>
  <si>
    <t>149.00</t>
  </si>
  <si>
    <t>127.00</t>
  </si>
  <si>
    <t>270.00</t>
  </si>
  <si>
    <t>264.00</t>
  </si>
  <si>
    <t>147.00</t>
  </si>
  <si>
    <t xml:space="preserve">Окорок н/к </t>
  </si>
  <si>
    <t>монолит</t>
  </si>
  <si>
    <t>242.00</t>
  </si>
  <si>
    <t>238.00</t>
  </si>
  <si>
    <t>230.00</t>
  </si>
  <si>
    <t>138.00</t>
  </si>
  <si>
    <t>255.00</t>
  </si>
  <si>
    <t>62.00</t>
  </si>
  <si>
    <t>99.00</t>
  </si>
  <si>
    <t>250.00</t>
  </si>
  <si>
    <t>Мясо свинина 4 категория, с задней ногой, без баков</t>
  </si>
  <si>
    <t xml:space="preserve">Мясо свинины 1-2  категория, 70/30 с задней ногой,  без баков. </t>
  </si>
  <si>
    <t>Корейка н/к</t>
  </si>
  <si>
    <t>-</t>
  </si>
  <si>
    <t>239.00</t>
  </si>
  <si>
    <t>Головы с ушами и баками</t>
  </si>
  <si>
    <t>Трахея</t>
  </si>
  <si>
    <t>28.00</t>
  </si>
  <si>
    <t>Калтык</t>
  </si>
  <si>
    <t>48.00</t>
  </si>
  <si>
    <t>51.00</t>
  </si>
  <si>
    <t>Мясной обрезь</t>
  </si>
  <si>
    <t>Пятаки свенные</t>
  </si>
  <si>
    <t>63.00</t>
  </si>
  <si>
    <t>Сетка свинная</t>
  </si>
  <si>
    <t>23.00</t>
  </si>
  <si>
    <t>Аорта</t>
  </si>
  <si>
    <t>85.00</t>
  </si>
  <si>
    <t>Мясо свинины 2-3  категория, 40/60 с задней ногой,  без баков.</t>
  </si>
  <si>
    <t>Мясо свинны 1-2 категория, 70/30</t>
  </si>
  <si>
    <t>207.00</t>
  </si>
  <si>
    <t>490.00</t>
  </si>
  <si>
    <t>Хвост говяжий тонкий</t>
  </si>
  <si>
    <t>Хвост мясокостный говяжий</t>
  </si>
  <si>
    <t>Спмной мозг говяжий</t>
  </si>
  <si>
    <t>Книжкаговяжья</t>
  </si>
  <si>
    <t>Жир сырец 1 кат</t>
  </si>
  <si>
    <t>42.00</t>
  </si>
  <si>
    <t>Путовый сустав</t>
  </si>
  <si>
    <t>Рубец говяжий</t>
  </si>
  <si>
    <t>Трахея говяжья</t>
  </si>
  <si>
    <t>Сетка рубцовая</t>
  </si>
  <si>
    <t>Желчь гоаяжья</t>
  </si>
  <si>
    <t>750.00</t>
  </si>
  <si>
    <t>Оковалок говяжий</t>
  </si>
  <si>
    <t>360.00</t>
  </si>
  <si>
    <t>Шея говяжья б/к</t>
  </si>
  <si>
    <t>330.00</t>
  </si>
  <si>
    <t>Тазобедренная часть</t>
  </si>
  <si>
    <t>Лопаточная часть</t>
  </si>
  <si>
    <t>300.00</t>
  </si>
  <si>
    <t>Толстый край (балык)</t>
  </si>
  <si>
    <t>333.00</t>
  </si>
  <si>
    <t>Телятина</t>
  </si>
  <si>
    <t>399.00</t>
  </si>
  <si>
    <t>Односортовый тримминг</t>
  </si>
  <si>
    <t>290.00</t>
  </si>
  <si>
    <t>лоток</t>
  </si>
  <si>
    <t>не более 7/420 суток</t>
  </si>
  <si>
    <t>Тушка ЦБ 1 сорт 0,9-1,3 кг</t>
  </si>
  <si>
    <t>Тушка ЦБ 1 сорт 1,3-1,5 кг</t>
  </si>
  <si>
    <t>Тушка ЦБ 1 сорт 1,6-2,2 кг</t>
  </si>
  <si>
    <t>Тушка ЦБ 1 сорт 2,2 кг +</t>
  </si>
  <si>
    <t>Тушка ЦБ 2 сорт</t>
  </si>
  <si>
    <t>ММО куриное, ГОСТ 31490-2012  
(Белок 16-19%, влага 69%, жир 12-14%, к/о 0,2-0,4%)</t>
  </si>
  <si>
    <t>Желудки очищенные</t>
  </si>
  <si>
    <t>монол/лоток</t>
  </si>
  <si>
    <t>Печень</t>
  </si>
  <si>
    <t>пакет/лоток</t>
  </si>
  <si>
    <t>Сердце</t>
  </si>
  <si>
    <t>Шеи</t>
  </si>
  <si>
    <t xml:space="preserve">7 суток при t=  -2…,+2 </t>
  </si>
  <si>
    <t>пакет/монолит</t>
  </si>
  <si>
    <t>ПОЛУФАБРИКАТЫ</t>
  </si>
  <si>
    <t>ПТИЦА</t>
  </si>
  <si>
    <t>123.00</t>
  </si>
  <si>
    <t>126.00</t>
  </si>
  <si>
    <t>Тушка ЦБ Фермерская</t>
  </si>
  <si>
    <t>140.00</t>
  </si>
  <si>
    <t>Бедро с кожей</t>
  </si>
  <si>
    <t>лоток/монолит</t>
  </si>
  <si>
    <t>Голень с кожей</t>
  </si>
  <si>
    <t>Окорочек ЦБ б/к с кожей</t>
  </si>
  <si>
    <t>108.00</t>
  </si>
  <si>
    <t>119.00</t>
  </si>
  <si>
    <t>Грудка с кожей</t>
  </si>
  <si>
    <t>159.00</t>
  </si>
  <si>
    <t>Грудка без кожи</t>
  </si>
  <si>
    <t>169.00</t>
  </si>
  <si>
    <t>Крылышко целое с кистью</t>
  </si>
  <si>
    <t>133.00</t>
  </si>
  <si>
    <t>Крылышко плечевая часть</t>
  </si>
  <si>
    <t>Крылышко локтевая часть</t>
  </si>
  <si>
    <t>Окорочек ЦБ с кожей</t>
  </si>
  <si>
    <t>Головы</t>
  </si>
  <si>
    <t xml:space="preserve">7 суток при t=  -1…,+1 </t>
  </si>
  <si>
    <t>39.00</t>
  </si>
  <si>
    <t>Ноги</t>
  </si>
  <si>
    <t>103.00</t>
  </si>
  <si>
    <t>Мясо кур 1 сорт</t>
  </si>
  <si>
    <t>Мясо кур 2 сорт</t>
  </si>
  <si>
    <t>163.00</t>
  </si>
  <si>
    <t>Мясо свинны свиноматки</t>
  </si>
  <si>
    <t>ПРАЙС - ЛИСТ ОТ 13.08.2018г. Свинина (ОПТ)</t>
  </si>
  <si>
    <t xml:space="preserve">                                  ПРАЙС - ЛИСТ ОТ 13.08.2018г. ПТИЦА (ОПТ)</t>
  </si>
  <si>
    <t xml:space="preserve">                                  ПРАЙС - ЛИСТ ОТ 13.08.2018г. ГОВЯДИНА (ОПТ)</t>
  </si>
  <si>
    <t xml:space="preserve">                                  ПРАЙС - ЛИСТ ОТ 13.08.2018г. БАРАНИНА (ОПТ)</t>
  </si>
  <si>
    <t>167.00</t>
  </si>
  <si>
    <t>172.00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</si>
</sst>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.0"/>
  </numFmts>
  <fonts count="5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0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0B7F0E"/>
      <name val="Wingdings"/>
      <charset val="2"/>
    </font>
    <font>
      <sz val="9"/>
      <color rgb="FF0B7F0E"/>
      <name val="Wingdings"/>
      <charset val="2"/>
    </font>
    <font>
      <i/>
      <u/>
      <sz val="11"/>
      <color theme="10"/>
      <name val="Calibri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rgb="FFAC3636"/>
      <name val="Bodoni MT Black"/>
      <family val="1"/>
    </font>
    <font>
      <b/>
      <sz val="12"/>
      <color rgb="FFAC3636"/>
      <name val="Bodoni MT Black"/>
      <family val="1"/>
    </font>
    <font>
      <b/>
      <sz val="36"/>
      <color theme="1"/>
      <name val="Bodoni MT Black"/>
      <family val="1"/>
    </font>
    <font>
      <b/>
      <sz val="12"/>
      <color theme="1"/>
      <name val="Bodoni MT Black"/>
      <family val="1"/>
    </font>
    <font>
      <b/>
      <sz val="14"/>
      <color rgb="FF002060"/>
      <name val="Bodoni MT Black"/>
      <family val="1"/>
    </font>
    <font>
      <b/>
      <sz val="16"/>
      <color rgb="FF002060"/>
      <name val="Bodoni MT Black"/>
      <family val="1"/>
    </font>
    <font>
      <b/>
      <sz val="14"/>
      <color theme="1"/>
      <name val="Bodoni MT Black"/>
      <family val="1"/>
    </font>
    <font>
      <sz val="11"/>
      <color rgb="FF0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989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</cellStyleXfs>
  <cellXfs count="48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0" fillId="0" borderId="6" xfId="0" applyFont="1" applyBorder="1"/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1" xfId="0" applyBorder="1"/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/>
    <xf numFmtId="0" fontId="11" fillId="0" borderId="0" xfId="0" applyFont="1"/>
    <xf numFmtId="0" fontId="4" fillId="0" borderId="0" xfId="1" applyAlignment="1" applyProtection="1"/>
    <xf numFmtId="0" fontId="12" fillId="0" borderId="0" xfId="0" applyFont="1"/>
    <xf numFmtId="0" fontId="13" fillId="0" borderId="0" xfId="1" applyFont="1" applyAlignment="1" applyProtection="1"/>
    <xf numFmtId="0" fontId="2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Border="1" applyAlignment="1">
      <alignment horizontal="center"/>
    </xf>
    <xf numFmtId="0" fontId="17" fillId="0" borderId="0" xfId="0" applyFont="1"/>
    <xf numFmtId="0" fontId="16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19" fillId="3" borderId="26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3" borderId="27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0" fillId="0" borderId="9" xfId="0" applyFont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4" fontId="20" fillId="3" borderId="26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7" fillId="0" borderId="3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0" borderId="0" xfId="0" applyFont="1"/>
    <xf numFmtId="0" fontId="20" fillId="0" borderId="5" xfId="0" applyFont="1" applyBorder="1" applyAlignment="1">
      <alignment vertical="center"/>
    </xf>
    <xf numFmtId="0" fontId="20" fillId="3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7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4" fontId="20" fillId="3" borderId="26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20" fillId="4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20" fillId="4" borderId="9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17" fillId="0" borderId="0" xfId="0" applyFont="1" applyAlignment="1"/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39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9" fillId="0" borderId="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0" fillId="2" borderId="41" xfId="0" applyFill="1" applyBorder="1"/>
    <xf numFmtId="0" fontId="2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4" fontId="20" fillId="3" borderId="3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3" borderId="51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0" xfId="2"/>
    <xf numFmtId="0" fontId="24" fillId="0" borderId="0" xfId="2" applyAlignment="1">
      <alignment horizontal="center"/>
    </xf>
    <xf numFmtId="0" fontId="27" fillId="0" borderId="6" xfId="2" applyNumberFormat="1" applyFont="1" applyBorder="1" applyAlignment="1">
      <alignment horizontal="center" vertical="center"/>
    </xf>
    <xf numFmtId="0" fontId="27" fillId="0" borderId="6" xfId="2" applyNumberFormat="1" applyFont="1" applyFill="1" applyBorder="1" applyAlignment="1">
      <alignment horizontal="center" vertical="center"/>
    </xf>
    <xf numFmtId="1" fontId="24" fillId="0" borderId="6" xfId="2" applyNumberFormat="1" applyFont="1" applyBorder="1" applyAlignment="1">
      <alignment horizontal="right" vertical="top" wrapText="1"/>
    </xf>
    <xf numFmtId="164" fontId="24" fillId="0" borderId="6" xfId="2" applyNumberFormat="1" applyFont="1" applyBorder="1" applyAlignment="1">
      <alignment horizontal="center" vertical="top" wrapText="1"/>
    </xf>
    <xf numFmtId="0" fontId="24" fillId="0" borderId="6" xfId="2" applyNumberFormat="1" applyFont="1" applyBorder="1" applyAlignment="1">
      <alignment horizontal="left" vertical="top" wrapText="1"/>
    </xf>
    <xf numFmtId="0" fontId="24" fillId="0" borderId="6" xfId="2" applyNumberFormat="1" applyFont="1" applyBorder="1" applyAlignment="1">
      <alignment horizontal="center" vertical="top" wrapText="1"/>
    </xf>
    <xf numFmtId="3" fontId="24" fillId="0" borderId="6" xfId="2" applyNumberFormat="1" applyFont="1" applyBorder="1" applyAlignment="1">
      <alignment horizontal="center" vertical="top" wrapText="1"/>
    </xf>
    <xf numFmtId="3" fontId="24" fillId="0" borderId="6" xfId="2" applyNumberFormat="1" applyFont="1" applyBorder="1" applyAlignment="1">
      <alignment horizontal="right" vertical="top" wrapText="1"/>
    </xf>
    <xf numFmtId="165" fontId="24" fillId="0" borderId="6" xfId="2" applyNumberFormat="1" applyFont="1" applyBorder="1" applyAlignment="1">
      <alignment horizontal="right" vertical="top" wrapText="1"/>
    </xf>
    <xf numFmtId="3" fontId="24" fillId="6" borderId="6" xfId="2" applyNumberFormat="1" applyFont="1" applyFill="1" applyBorder="1" applyAlignment="1">
      <alignment horizontal="center" vertical="top" wrapText="1"/>
    </xf>
    <xf numFmtId="3" fontId="24" fillId="6" borderId="6" xfId="2" applyNumberFormat="1" applyFont="1" applyFill="1" applyBorder="1" applyAlignment="1">
      <alignment horizontal="right" vertical="top" wrapText="1"/>
    </xf>
    <xf numFmtId="0" fontId="24" fillId="0" borderId="6" xfId="2" applyFont="1" applyBorder="1" applyAlignment="1">
      <alignment horizontal="left"/>
    </xf>
    <xf numFmtId="0" fontId="28" fillId="0" borderId="6" xfId="2" applyFont="1" applyBorder="1" applyAlignment="1">
      <alignment horizontal="center"/>
    </xf>
    <xf numFmtId="0" fontId="28" fillId="0" borderId="6" xfId="2" applyFont="1" applyBorder="1" applyAlignment="1">
      <alignment horizontal="left"/>
    </xf>
    <xf numFmtId="1" fontId="28" fillId="0" borderId="6" xfId="2" applyNumberFormat="1" applyFont="1" applyBorder="1" applyAlignment="1">
      <alignment horizontal="right"/>
    </xf>
    <xf numFmtId="3" fontId="28" fillId="0" borderId="6" xfId="2" applyNumberFormat="1" applyFont="1" applyBorder="1" applyAlignment="1">
      <alignment horizontal="center"/>
    </xf>
    <xf numFmtId="3" fontId="28" fillId="0" borderId="6" xfId="2" applyNumberFormat="1" applyFont="1" applyBorder="1" applyAlignment="1">
      <alignment horizontal="right"/>
    </xf>
    <xf numFmtId="0" fontId="29" fillId="0" borderId="0" xfId="3" applyFont="1" applyBorder="1" applyAlignment="1">
      <alignment horizontal="left"/>
    </xf>
    <xf numFmtId="1" fontId="29" fillId="0" borderId="0" xfId="3" applyNumberFormat="1" applyFont="1" applyBorder="1" applyAlignment="1">
      <alignment horizontal="right"/>
    </xf>
    <xf numFmtId="3" fontId="29" fillId="0" borderId="0" xfId="2" applyNumberFormat="1" applyFont="1" applyBorder="1" applyAlignment="1">
      <alignment horizontal="center"/>
    </xf>
    <xf numFmtId="3" fontId="29" fillId="0" borderId="0" xfId="2" applyNumberFormat="1" applyFont="1" applyBorder="1" applyAlignment="1">
      <alignment horizontal="right"/>
    </xf>
    <xf numFmtId="0" fontId="24" fillId="0" borderId="31" xfId="2" applyFont="1" applyBorder="1" applyAlignment="1">
      <alignment horizontal="left"/>
    </xf>
    <xf numFmtId="1" fontId="30" fillId="0" borderId="6" xfId="2" applyNumberFormat="1" applyFont="1" applyBorder="1" applyAlignment="1">
      <alignment horizontal="right" vertical="top" wrapText="1"/>
    </xf>
    <xf numFmtId="0" fontId="30" fillId="0" borderId="6" xfId="2" applyNumberFormat="1" applyFont="1" applyBorder="1" applyAlignment="1">
      <alignment horizontal="center" vertical="top" wrapText="1"/>
    </xf>
    <xf numFmtId="3" fontId="30" fillId="0" borderId="6" xfId="2" applyNumberFormat="1" applyFont="1" applyBorder="1" applyAlignment="1">
      <alignment horizontal="center"/>
    </xf>
    <xf numFmtId="3" fontId="30" fillId="0" borderId="6" xfId="2" applyNumberFormat="1" applyFont="1" applyBorder="1" applyAlignment="1">
      <alignment horizontal="right"/>
    </xf>
    <xf numFmtId="0" fontId="31" fillId="0" borderId="0" xfId="2" applyFont="1" applyBorder="1" applyAlignment="1">
      <alignment horizontal="left"/>
    </xf>
    <xf numFmtId="0" fontId="24" fillId="0" borderId="0" xfId="2" applyFont="1" applyBorder="1" applyAlignment="1">
      <alignment horizontal="center"/>
    </xf>
    <xf numFmtId="0" fontId="24" fillId="0" borderId="0" xfId="2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164" fontId="24" fillId="0" borderId="6" xfId="2" applyNumberFormat="1" applyFont="1" applyBorder="1" applyAlignment="1">
      <alignment horizontal="right" vertical="top" wrapText="1"/>
    </xf>
    <xf numFmtId="165" fontId="24" fillId="0" borderId="6" xfId="2" applyNumberFormat="1" applyFont="1" applyBorder="1" applyAlignment="1">
      <alignment horizontal="center" vertical="top" wrapText="1"/>
    </xf>
    <xf numFmtId="0" fontId="24" fillId="0" borderId="0" xfId="3"/>
    <xf numFmtId="0" fontId="27" fillId="0" borderId="6" xfId="3" applyNumberFormat="1" applyFont="1" applyBorder="1" applyAlignment="1">
      <alignment horizontal="center" vertical="center"/>
    </xf>
    <xf numFmtId="1" fontId="24" fillId="0" borderId="6" xfId="3" applyNumberFormat="1" applyFont="1" applyBorder="1" applyAlignment="1">
      <alignment horizontal="right" vertical="top" wrapText="1"/>
    </xf>
    <xf numFmtId="164" fontId="24" fillId="0" borderId="6" xfId="3" applyNumberFormat="1" applyFont="1" applyBorder="1" applyAlignment="1">
      <alignment horizontal="right" vertical="top" wrapText="1"/>
    </xf>
    <xf numFmtId="0" fontId="24" fillId="0" borderId="6" xfId="3" applyNumberFormat="1" applyFont="1" applyBorder="1" applyAlignment="1">
      <alignment horizontal="left" vertical="top" wrapText="1"/>
    </xf>
    <xf numFmtId="165" fontId="24" fillId="0" borderId="6" xfId="3" applyNumberFormat="1" applyFont="1" applyBorder="1" applyAlignment="1">
      <alignment horizontal="right" vertical="top" wrapText="1"/>
    </xf>
    <xf numFmtId="0" fontId="24" fillId="0" borderId="6" xfId="3" applyNumberFormat="1" applyFont="1" applyBorder="1" applyAlignment="1">
      <alignment horizontal="center" vertical="top" wrapText="1"/>
    </xf>
    <xf numFmtId="0" fontId="24" fillId="0" borderId="6" xfId="3" applyFont="1" applyBorder="1" applyAlignment="1">
      <alignment horizontal="left"/>
    </xf>
    <xf numFmtId="0" fontId="28" fillId="0" borderId="6" xfId="3" applyFont="1" applyBorder="1" applyAlignment="1">
      <alignment horizontal="left"/>
    </xf>
    <xf numFmtId="1" fontId="28" fillId="0" borderId="6" xfId="3" applyNumberFormat="1" applyFont="1" applyBorder="1" applyAlignment="1">
      <alignment horizontal="right"/>
    </xf>
    <xf numFmtId="3" fontId="28" fillId="7" borderId="6" xfId="2" applyNumberFormat="1" applyFont="1" applyFill="1" applyBorder="1" applyAlignment="1">
      <alignment horizontal="center"/>
    </xf>
    <xf numFmtId="3" fontId="28" fillId="5" borderId="6" xfId="2" applyNumberFormat="1" applyFont="1" applyFill="1" applyBorder="1" applyAlignment="1">
      <alignment horizontal="center"/>
    </xf>
    <xf numFmtId="0" fontId="27" fillId="0" borderId="6" xfId="2" applyNumberFormat="1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3" fontId="32" fillId="0" borderId="6" xfId="2" applyNumberFormat="1" applyFont="1" applyBorder="1" applyAlignment="1">
      <alignment horizontal="center" vertical="top" wrapText="1"/>
    </xf>
    <xf numFmtId="0" fontId="27" fillId="0" borderId="2" xfId="2" applyNumberFormat="1" applyFont="1" applyBorder="1" applyAlignment="1">
      <alignment horizontal="center" vertical="center"/>
    </xf>
    <xf numFmtId="0" fontId="27" fillId="0" borderId="3" xfId="2" applyNumberFormat="1" applyFont="1" applyBorder="1" applyAlignment="1">
      <alignment horizontal="center" vertical="center"/>
    </xf>
    <xf numFmtId="1" fontId="24" fillId="0" borderId="5" xfId="2" applyNumberFormat="1" applyFont="1" applyBorder="1" applyAlignment="1">
      <alignment horizontal="right" vertical="top" wrapText="1"/>
    </xf>
    <xf numFmtId="0" fontId="28" fillId="0" borderId="33" xfId="2" applyFont="1" applyBorder="1" applyAlignment="1">
      <alignment horizontal="left"/>
    </xf>
    <xf numFmtId="0" fontId="27" fillId="0" borderId="26" xfId="2" applyNumberFormat="1" applyFont="1" applyBorder="1" applyAlignment="1">
      <alignment horizontal="center" vertical="center"/>
    </xf>
    <xf numFmtId="0" fontId="24" fillId="0" borderId="27" xfId="2" applyNumberFormat="1" applyFont="1" applyBorder="1" applyAlignment="1">
      <alignment horizontal="left" vertical="top" wrapText="1"/>
    </xf>
    <xf numFmtId="1" fontId="28" fillId="0" borderId="40" xfId="2" applyNumberFormat="1" applyFont="1" applyBorder="1" applyAlignment="1">
      <alignment horizontal="right"/>
    </xf>
    <xf numFmtId="0" fontId="24" fillId="0" borderId="27" xfId="2" applyNumberFormat="1" applyFont="1" applyBorder="1" applyAlignment="1">
      <alignment horizontal="center" vertical="top" wrapText="1"/>
    </xf>
    <xf numFmtId="0" fontId="27" fillId="0" borderId="3" xfId="2" applyNumberFormat="1" applyFont="1" applyFill="1" applyBorder="1" applyAlignment="1">
      <alignment horizontal="center" vertical="center"/>
    </xf>
    <xf numFmtId="0" fontId="27" fillId="0" borderId="4" xfId="2" applyNumberFormat="1" applyFont="1" applyFill="1" applyBorder="1" applyAlignment="1">
      <alignment horizontal="center" vertical="center"/>
    </xf>
    <xf numFmtId="3" fontId="24" fillId="0" borderId="7" xfId="2" applyNumberFormat="1" applyFont="1" applyBorder="1" applyAlignment="1">
      <alignment horizontal="right" vertical="top" wrapText="1"/>
    </xf>
    <xf numFmtId="1" fontId="24" fillId="0" borderId="8" xfId="2" applyNumberFormat="1" applyFont="1" applyBorder="1" applyAlignment="1">
      <alignment horizontal="right" vertical="top" wrapText="1"/>
    </xf>
    <xf numFmtId="164" fontId="24" fillId="0" borderId="9" xfId="2" applyNumberFormat="1" applyFont="1" applyBorder="1" applyAlignment="1">
      <alignment horizontal="right" vertical="top" wrapText="1"/>
    </xf>
    <xf numFmtId="0" fontId="24" fillId="0" borderId="30" xfId="2" applyNumberFormat="1" applyFont="1" applyBorder="1" applyAlignment="1">
      <alignment horizontal="left" vertical="top" wrapText="1"/>
    </xf>
    <xf numFmtId="165" fontId="24" fillId="0" borderId="9" xfId="2" applyNumberFormat="1" applyFont="1" applyBorder="1" applyAlignment="1">
      <alignment horizontal="right" vertical="top" wrapText="1"/>
    </xf>
    <xf numFmtId="0" fontId="24" fillId="0" borderId="30" xfId="2" applyNumberFormat="1" applyFont="1" applyBorder="1" applyAlignment="1">
      <alignment horizontal="center" vertical="top" wrapText="1"/>
    </xf>
    <xf numFmtId="3" fontId="24" fillId="0" borderId="9" xfId="2" applyNumberFormat="1" applyFont="1" applyBorder="1" applyAlignment="1">
      <alignment horizontal="center" vertical="top" wrapText="1"/>
    </xf>
    <xf numFmtId="3" fontId="24" fillId="0" borderId="10" xfId="2" applyNumberFormat="1" applyFont="1" applyBorder="1" applyAlignment="1">
      <alignment horizontal="right" vertical="top" wrapText="1"/>
    </xf>
    <xf numFmtId="0" fontId="28" fillId="0" borderId="32" xfId="2" applyFont="1" applyBorder="1" applyAlignment="1">
      <alignment horizontal="left"/>
    </xf>
    <xf numFmtId="0" fontId="28" fillId="0" borderId="40" xfId="2" applyFont="1" applyBorder="1" applyAlignment="1">
      <alignment horizontal="left"/>
    </xf>
    <xf numFmtId="3" fontId="35" fillId="0" borderId="34" xfId="0" applyNumberFormat="1" applyFont="1" applyBorder="1"/>
    <xf numFmtId="0" fontId="35" fillId="0" borderId="0" xfId="0" applyFont="1"/>
    <xf numFmtId="1" fontId="35" fillId="0" borderId="21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14" fontId="39" fillId="3" borderId="26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wrapText="1"/>
    </xf>
    <xf numFmtId="0" fontId="41" fillId="8" borderId="61" xfId="2" applyNumberFormat="1" applyFont="1" applyFill="1" applyBorder="1" applyAlignment="1">
      <alignment horizontal="left" vertical="top" wrapText="1"/>
    </xf>
    <xf numFmtId="0" fontId="42" fillId="8" borderId="61" xfId="2" applyNumberFormat="1" applyFont="1" applyFill="1" applyBorder="1" applyAlignment="1">
      <alignment horizontal="left" vertical="top" wrapText="1"/>
    </xf>
    <xf numFmtId="0" fontId="35" fillId="9" borderId="37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right"/>
    </xf>
    <xf numFmtId="0" fontId="35" fillId="9" borderId="48" xfId="0" applyFont="1" applyFill="1" applyBorder="1" applyAlignment="1">
      <alignment horizontal="left" vertical="center" wrapText="1"/>
    </xf>
    <xf numFmtId="0" fontId="35" fillId="9" borderId="48" xfId="0" applyFont="1" applyFill="1" applyBorder="1" applyAlignment="1">
      <alignment horizontal="right"/>
    </xf>
    <xf numFmtId="0" fontId="0" fillId="0" borderId="6" xfId="0" applyFill="1" applyBorder="1"/>
    <xf numFmtId="0" fontId="0" fillId="0" borderId="6" xfId="0" applyFont="1" applyFill="1" applyBorder="1"/>
    <xf numFmtId="0" fontId="0" fillId="0" borderId="48" xfId="0" applyBorder="1"/>
    <xf numFmtId="0" fontId="0" fillId="0" borderId="48" xfId="0" applyFont="1" applyFill="1" applyBorder="1"/>
    <xf numFmtId="0" fontId="40" fillId="3" borderId="6" xfId="0" applyFont="1" applyFill="1" applyBorder="1"/>
    <xf numFmtId="0" fontId="0" fillId="3" borderId="6" xfId="0" applyFont="1" applyFill="1" applyBorder="1"/>
    <xf numFmtId="0" fontId="0" fillId="3" borderId="6" xfId="0" applyFill="1" applyBorder="1"/>
    <xf numFmtId="0" fontId="0" fillId="9" borderId="48" xfId="0" applyFont="1" applyFill="1" applyBorder="1" applyAlignment="1">
      <alignment horizontal="right"/>
    </xf>
    <xf numFmtId="0" fontId="36" fillId="0" borderId="6" xfId="0" applyFont="1" applyFill="1" applyBorder="1"/>
    <xf numFmtId="0" fontId="35" fillId="2" borderId="48" xfId="0" applyFont="1" applyFill="1" applyBorder="1" applyAlignment="1">
      <alignment horizontal="left" vertical="center" wrapText="1"/>
    </xf>
    <xf numFmtId="0" fontId="43" fillId="2" borderId="48" xfId="0" applyFont="1" applyFill="1" applyBorder="1" applyAlignment="1">
      <alignment horizontal="right"/>
    </xf>
    <xf numFmtId="0" fontId="0" fillId="2" borderId="48" xfId="0" applyFont="1" applyFill="1" applyBorder="1" applyAlignment="1">
      <alignment horizontal="right"/>
    </xf>
    <xf numFmtId="0" fontId="35" fillId="2" borderId="48" xfId="0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0" fillId="0" borderId="6" xfId="0" applyFont="1" applyFill="1" applyBorder="1" applyAlignment="1">
      <alignment horizontal="right" vertical="center"/>
    </xf>
    <xf numFmtId="0" fontId="35" fillId="2" borderId="6" xfId="0" applyFont="1" applyFill="1" applyBorder="1" applyAlignment="1">
      <alignment horizontal="right"/>
    </xf>
    <xf numFmtId="0" fontId="35" fillId="9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10" borderId="32" xfId="0" applyFont="1" applyFill="1" applyBorder="1" applyAlignment="1">
      <alignment horizontal="left"/>
    </xf>
    <xf numFmtId="0" fontId="6" fillId="10" borderId="33" xfId="0" applyFont="1" applyFill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left" vertical="center"/>
    </xf>
    <xf numFmtId="0" fontId="6" fillId="10" borderId="33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9" fillId="0" borderId="47" xfId="0" applyFont="1" applyBorder="1" applyAlignment="1">
      <alignment horizontal="center" vertical="center" wrapText="1"/>
    </xf>
    <xf numFmtId="0" fontId="2" fillId="0" borderId="5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8" xfId="0" applyFont="1" applyBorder="1"/>
    <xf numFmtId="0" fontId="2" fillId="0" borderId="45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26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26" xfId="0" applyFont="1" applyBorder="1"/>
    <xf numFmtId="0" fontId="2" fillId="0" borderId="51" xfId="0" applyFont="1" applyBorder="1"/>
    <xf numFmtId="0" fontId="2" fillId="0" borderId="30" xfId="0" applyFont="1" applyBorder="1"/>
    <xf numFmtId="0" fontId="2" fillId="0" borderId="4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3" xfId="0" applyFont="1" applyBorder="1"/>
    <xf numFmtId="0" fontId="9" fillId="0" borderId="6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10" borderId="0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/>
    </xf>
    <xf numFmtId="0" fontId="6" fillId="10" borderId="31" xfId="0" applyFont="1" applyFill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5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top" wrapText="1"/>
    </xf>
    <xf numFmtId="0" fontId="46" fillId="4" borderId="0" xfId="0" applyFont="1" applyFill="1" applyBorder="1" applyAlignment="1">
      <alignment horizontal="center" vertical="top"/>
    </xf>
    <xf numFmtId="0" fontId="46" fillId="4" borderId="37" xfId="0" applyFont="1" applyFill="1" applyBorder="1" applyAlignment="1">
      <alignment horizontal="center" vertical="top"/>
    </xf>
    <xf numFmtId="0" fontId="45" fillId="0" borderId="62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6" fontId="6" fillId="0" borderId="40" xfId="0" applyNumberFormat="1" applyFont="1" applyBorder="1" applyAlignment="1">
      <alignment horizontal="center" vertical="center" wrapText="1"/>
    </xf>
    <xf numFmtId="16" fontId="6" fillId="0" borderId="33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1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5" fillId="9" borderId="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25" fillId="7" borderId="0" xfId="2" applyNumberFormat="1" applyFont="1" applyFill="1" applyBorder="1" applyAlignment="1">
      <alignment horizontal="left" vertical="center" wrapText="1"/>
    </xf>
    <xf numFmtId="0" fontId="0" fillId="7" borderId="0" xfId="0" applyFill="1" applyAlignment="1">
      <alignment wrapText="1"/>
    </xf>
    <xf numFmtId="0" fontId="27" fillId="0" borderId="6" xfId="2" applyNumberFormat="1" applyFont="1" applyBorder="1" applyAlignment="1">
      <alignment horizontal="center" vertical="center"/>
    </xf>
    <xf numFmtId="0" fontId="27" fillId="0" borderId="6" xfId="3" applyNumberFormat="1" applyFont="1" applyBorder="1" applyAlignment="1">
      <alignment horizontal="center" vertical="center"/>
    </xf>
    <xf numFmtId="0" fontId="26" fillId="0" borderId="0" xfId="3" applyNumberFormat="1" applyFont="1" applyBorder="1" applyAlignment="1">
      <alignment horizontal="left" vertical="center"/>
    </xf>
    <xf numFmtId="0" fontId="26" fillId="0" borderId="0" xfId="2" applyNumberFormat="1" applyFont="1" applyBorder="1" applyAlignment="1">
      <alignment horizontal="left" vertical="center"/>
    </xf>
    <xf numFmtId="0" fontId="25" fillId="5" borderId="0" xfId="2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25" fillId="0" borderId="0" xfId="2" applyNumberFormat="1" applyFont="1" applyBorder="1" applyAlignment="1">
      <alignment horizontal="left" vertical="center"/>
    </xf>
    <xf numFmtId="0" fontId="26" fillId="0" borderId="0" xfId="2" applyNumberFormat="1" applyFont="1" applyBorder="1" applyAlignment="1">
      <alignment horizontal="left"/>
    </xf>
    <xf numFmtId="0" fontId="27" fillId="0" borderId="4" xfId="2" applyNumberFormat="1" applyFont="1" applyBorder="1" applyAlignment="1">
      <alignment horizontal="center" vertical="center"/>
    </xf>
    <xf numFmtId="0" fontId="27" fillId="0" borderId="26" xfId="2" applyNumberFormat="1" applyFont="1" applyBorder="1" applyAlignment="1">
      <alignment horizontal="center" vertical="center"/>
    </xf>
    <xf numFmtId="0" fontId="25" fillId="0" borderId="1" xfId="2" applyNumberFormat="1" applyFont="1" applyBorder="1" applyAlignment="1">
      <alignment horizontal="left" vertical="center"/>
    </xf>
    <xf numFmtId="0" fontId="26" fillId="0" borderId="1" xfId="2" applyNumberFormat="1" applyFont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_Лист1" xfId="2"/>
    <cellStyle name="Обычный_спец" xfId="3"/>
  </cellStyles>
  <dxfs count="0"/>
  <tableStyles count="0" defaultTableStyle="TableStyleMedium9" defaultPivotStyle="PivotStyleLight16"/>
  <colors>
    <mruColors>
      <color rgb="FFE49898"/>
      <color rgb="FFDC7A7A"/>
      <color rgb="FFAC3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1233302</xdr:colOff>
      <xdr:row>3</xdr:row>
      <xdr:rowOff>523875</xdr:rowOff>
    </xdr:to>
    <xdr:pic>
      <xdr:nvPicPr>
        <xdr:cNvPr id="4" name="Рисунок 3" descr="no-translate-detecte-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19052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666750</xdr:colOff>
      <xdr:row>102</xdr:row>
      <xdr:rowOff>28575</xdr:rowOff>
    </xdr:from>
    <xdr:to>
      <xdr:col>7</xdr:col>
      <xdr:colOff>361950</xdr:colOff>
      <xdr:row>105</xdr:row>
      <xdr:rowOff>237873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0" y="19383375"/>
          <a:ext cx="1495425" cy="107607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684537</xdr:colOff>
      <xdr:row>58</xdr:row>
      <xdr:rowOff>180975</xdr:rowOff>
    </xdr:from>
    <xdr:to>
      <xdr:col>7</xdr:col>
      <xdr:colOff>494614</xdr:colOff>
      <xdr:row>61</xdr:row>
      <xdr:rowOff>228599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04287" y="13506450"/>
          <a:ext cx="1610302" cy="9143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495300</xdr:colOff>
      <xdr:row>149</xdr:row>
      <xdr:rowOff>66676</xdr:rowOff>
    </xdr:from>
    <xdr:to>
      <xdr:col>7</xdr:col>
      <xdr:colOff>426769</xdr:colOff>
      <xdr:row>152</xdr:row>
      <xdr:rowOff>87641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10400" y="26374726"/>
          <a:ext cx="836344" cy="88774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84031</xdr:colOff>
      <xdr:row>170</xdr:row>
      <xdr:rowOff>19050</xdr:rowOff>
    </xdr:from>
    <xdr:to>
      <xdr:col>7</xdr:col>
      <xdr:colOff>400049</xdr:colOff>
      <xdr:row>175</xdr:row>
      <xdr:rowOff>0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99131" y="31022925"/>
          <a:ext cx="1220893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82</xdr:row>
      <xdr:rowOff>95248</xdr:rowOff>
    </xdr:from>
    <xdr:to>
      <xdr:col>4</xdr:col>
      <xdr:colOff>1219199</xdr:colOff>
      <xdr:row>111</xdr:row>
      <xdr:rowOff>57149</xdr:rowOff>
    </xdr:to>
    <xdr:pic>
      <xdr:nvPicPr>
        <xdr:cNvPr id="2" name="Picture 1" descr="C:\Users\Болдырева Вера\Desktop\мясопереработка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7668873"/>
          <a:ext cx="2105024" cy="21336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123824</xdr:colOff>
      <xdr:row>0</xdr:row>
      <xdr:rowOff>76198</xdr:rowOff>
    </xdr:from>
    <xdr:to>
      <xdr:col>1</xdr:col>
      <xdr:colOff>2590799</xdr:colOff>
      <xdr:row>6</xdr:row>
      <xdr:rowOff>180975</xdr:rowOff>
    </xdr:to>
    <xdr:pic>
      <xdr:nvPicPr>
        <xdr:cNvPr id="3" name="Рисунок 2" descr="PA_blank_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4" y="76198"/>
          <a:ext cx="2752725" cy="1724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106</xdr:row>
      <xdr:rowOff>57150</xdr:rowOff>
    </xdr:from>
    <xdr:to>
      <xdr:col>4</xdr:col>
      <xdr:colOff>1219201</xdr:colOff>
      <xdr:row>115</xdr:row>
      <xdr:rowOff>95250</xdr:rowOff>
    </xdr:to>
    <xdr:pic>
      <xdr:nvPicPr>
        <xdr:cNvPr id="2" name="Picture 1" descr="C:\Users\Болдырева Вера\Desktop\мясопереработка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1" y="17773650"/>
          <a:ext cx="2038350" cy="1752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9524</xdr:colOff>
      <xdr:row>0</xdr:row>
      <xdr:rowOff>57148</xdr:rowOff>
    </xdr:from>
    <xdr:to>
      <xdr:col>1</xdr:col>
      <xdr:colOff>2762249</xdr:colOff>
      <xdr:row>6</xdr:row>
      <xdr:rowOff>161925</xdr:rowOff>
    </xdr:to>
    <xdr:pic>
      <xdr:nvPicPr>
        <xdr:cNvPr id="3" name="Рисунок 2" descr="PA_blank_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4" y="57148"/>
          <a:ext cx="2752725" cy="17240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14</xdr:row>
      <xdr:rowOff>95248</xdr:rowOff>
    </xdr:from>
    <xdr:to>
      <xdr:col>4</xdr:col>
      <xdr:colOff>1219199</xdr:colOff>
      <xdr:row>43</xdr:row>
      <xdr:rowOff>57149</xdr:rowOff>
    </xdr:to>
    <xdr:pic>
      <xdr:nvPicPr>
        <xdr:cNvPr id="2" name="Picture 1" descr="C:\Users\Болдырева Вера\Desktop\мясопереработка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8173698"/>
          <a:ext cx="2105024" cy="21336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123824</xdr:colOff>
      <xdr:row>0</xdr:row>
      <xdr:rowOff>76198</xdr:rowOff>
    </xdr:from>
    <xdr:to>
      <xdr:col>1</xdr:col>
      <xdr:colOff>2590799</xdr:colOff>
      <xdr:row>6</xdr:row>
      <xdr:rowOff>180975</xdr:rowOff>
    </xdr:to>
    <xdr:pic>
      <xdr:nvPicPr>
        <xdr:cNvPr id="3" name="Рисунок 2" descr="PA_blank_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4" y="76198"/>
          <a:ext cx="2752725" cy="17240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76198</xdr:rowOff>
    </xdr:from>
    <xdr:to>
      <xdr:col>0</xdr:col>
      <xdr:colOff>2752725</xdr:colOff>
      <xdr:row>6</xdr:row>
      <xdr:rowOff>180975</xdr:rowOff>
    </xdr:to>
    <xdr:pic>
      <xdr:nvPicPr>
        <xdr:cNvPr id="3" name="Рисунок 2" descr="PA_blank_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4" y="76198"/>
          <a:ext cx="2752725" cy="172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ziborov_ma@promagro.ru" TargetMode="External"/><Relationship Id="rId2" Type="http://schemas.openxmlformats.org/officeDocument/2006/relationships/hyperlink" Target="mailto:kopnin.dv@promagro.ru" TargetMode="External"/><Relationship Id="rId1" Type="http://schemas.openxmlformats.org/officeDocument/2006/relationships/hyperlink" Target="mailto:medyankina.na@promagro.ru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opnin.dv@promagro.ru" TargetMode="External"/><Relationship Id="rId2" Type="http://schemas.openxmlformats.org/officeDocument/2006/relationships/hyperlink" Target="mailto:medyankina.na@promagro.ru" TargetMode="External"/><Relationship Id="rId1" Type="http://schemas.openxmlformats.org/officeDocument/2006/relationships/hyperlink" Target="mailto:info@promagro.org%20%7Cwww.promagro.org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ziborov_ma@promagro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ziborov_ma@promagro.ru" TargetMode="External"/><Relationship Id="rId2" Type="http://schemas.openxmlformats.org/officeDocument/2006/relationships/hyperlink" Target="mailto:kopnin.dv@promagro.ru" TargetMode="External"/><Relationship Id="rId1" Type="http://schemas.openxmlformats.org/officeDocument/2006/relationships/hyperlink" Target="mailto:medyankina.na@promagro.ru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ziborov_ma@promagro.ru" TargetMode="External"/><Relationship Id="rId2" Type="http://schemas.openxmlformats.org/officeDocument/2006/relationships/hyperlink" Target="mailto:kopnin.dv@promagro.ru" TargetMode="External"/><Relationship Id="rId1" Type="http://schemas.openxmlformats.org/officeDocument/2006/relationships/hyperlink" Target="mailto:medyankina.na@promagro.ru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S55"/>
  <sheetViews>
    <sheetView view="pageBreakPreview" zoomScale="60" zoomScaleNormal="90" workbookViewId="0">
      <selection activeCell="H13" sqref="H13"/>
    </sheetView>
  </sheetViews>
  <sheetFormatPr defaultRowHeight="15" outlineLevelCol="1"/>
  <cols>
    <col min="1" max="1" width="4.42578125" customWidth="1"/>
    <col min="2" max="2" width="22.85546875" style="126" hidden="1" customWidth="1"/>
    <col min="3" max="3" width="18.28515625" customWidth="1"/>
    <col min="4" max="4" width="12.85546875" hidden="1" customWidth="1" outlineLevel="1"/>
    <col min="5" max="5" width="12.85546875" customWidth="1" collapsed="1"/>
    <col min="6" max="6" width="15.85546875" customWidth="1"/>
    <col min="7" max="7" width="28.5703125" customWidth="1"/>
    <col min="8" max="8" width="14.28515625" customWidth="1"/>
    <col min="9" max="9" width="13.42578125" hidden="1" customWidth="1" outlineLevel="1"/>
    <col min="10" max="10" width="13.42578125" customWidth="1" collapsed="1"/>
    <col min="11" max="11" width="16.28515625" customWidth="1"/>
    <col min="12" max="12" width="10" customWidth="1"/>
    <col min="13" max="13" width="14.28515625" customWidth="1"/>
    <col min="14" max="14" width="30" customWidth="1"/>
    <col min="15" max="15" width="13.85546875" hidden="1" customWidth="1" outlineLevel="1"/>
    <col min="16" max="16" width="13.85546875" customWidth="1" collapsed="1"/>
    <col min="17" max="17" width="15.28515625" customWidth="1"/>
    <col min="18" max="18" width="14.28515625" customWidth="1"/>
  </cols>
  <sheetData>
    <row r="1" spans="2:18" ht="18.75">
      <c r="B1" s="271"/>
      <c r="C1" s="367" t="s">
        <v>289</v>
      </c>
      <c r="D1" s="367"/>
      <c r="E1" s="367"/>
      <c r="F1" s="367"/>
      <c r="G1" s="367"/>
      <c r="H1" s="367"/>
      <c r="I1" s="367"/>
      <c r="J1" s="367"/>
      <c r="K1" s="367"/>
      <c r="L1" s="367" t="s">
        <v>290</v>
      </c>
      <c r="M1" s="367"/>
      <c r="N1" s="367"/>
      <c r="O1" s="367"/>
      <c r="P1" s="367"/>
      <c r="Q1" s="367"/>
      <c r="R1" s="47"/>
    </row>
    <row r="2" spans="2:18" ht="18.75">
      <c r="B2" s="271"/>
      <c r="C2" s="367" t="s">
        <v>131</v>
      </c>
      <c r="D2" s="367"/>
      <c r="E2" s="367"/>
      <c r="F2" s="367"/>
      <c r="G2" s="367"/>
      <c r="H2" s="367"/>
      <c r="I2" s="367"/>
      <c r="J2" s="367"/>
      <c r="K2" s="367"/>
      <c r="L2" s="47"/>
      <c r="M2" s="47"/>
      <c r="N2" s="47"/>
      <c r="O2" s="47"/>
      <c r="P2" s="47"/>
      <c r="Q2" s="47"/>
      <c r="R2" s="47"/>
    </row>
    <row r="3" spans="2:18" ht="19.5" thickBot="1">
      <c r="B3" s="48"/>
      <c r="C3" s="368" t="s">
        <v>132</v>
      </c>
      <c r="D3" s="368"/>
      <c r="E3" s="368"/>
      <c r="F3" s="368"/>
      <c r="G3" s="368"/>
      <c r="H3" s="368"/>
      <c r="I3" s="368"/>
      <c r="J3" s="368"/>
      <c r="K3" s="368"/>
      <c r="M3" s="49"/>
      <c r="N3" s="49"/>
      <c r="O3" s="49"/>
      <c r="P3" s="49"/>
      <c r="Q3" s="49"/>
      <c r="R3" s="49"/>
    </row>
    <row r="4" spans="2:18" ht="51.6" customHeight="1" thickBot="1">
      <c r="B4" s="270"/>
      <c r="C4" s="369" t="s">
        <v>133</v>
      </c>
      <c r="D4" s="370"/>
      <c r="E4" s="370"/>
      <c r="F4" s="371"/>
      <c r="G4" s="372" t="s">
        <v>134</v>
      </c>
      <c r="H4" s="373"/>
      <c r="I4" s="373"/>
      <c r="J4" s="373"/>
      <c r="K4" s="374"/>
      <c r="L4" s="1"/>
      <c r="M4" s="51" t="s">
        <v>135</v>
      </c>
      <c r="N4" s="273" t="s">
        <v>136</v>
      </c>
      <c r="O4" s="274" t="e">
        <f>#REF!</f>
        <v>#REF!</v>
      </c>
      <c r="P4" s="273" t="s">
        <v>137</v>
      </c>
      <c r="Q4" s="272" t="e">
        <f>CONCATENATE("Отклонение от прайса ",O4,"11")</f>
        <v>#REF!</v>
      </c>
    </row>
    <row r="5" spans="2:18" s="55" customFormat="1" ht="31.5">
      <c r="B5" s="56" t="s">
        <v>138</v>
      </c>
      <c r="C5" s="84" t="s">
        <v>139</v>
      </c>
      <c r="D5" s="161" t="s">
        <v>288</v>
      </c>
      <c r="E5" s="86" t="s">
        <v>137</v>
      </c>
      <c r="F5" s="162" t="str">
        <f>CONCATENATE("Отклонение от прайса ",D5,"11")</f>
        <v>Отклонение от прайса 04.11</v>
      </c>
      <c r="G5" s="163" t="s">
        <v>138</v>
      </c>
      <c r="H5" s="164" t="s">
        <v>139</v>
      </c>
      <c r="I5" s="165" t="str">
        <f>D5</f>
        <v>04.</v>
      </c>
      <c r="J5" s="164" t="s">
        <v>137</v>
      </c>
      <c r="K5" s="166" t="str">
        <f>F5</f>
        <v>Отклонение от прайса 04.11</v>
      </c>
      <c r="M5" s="60">
        <v>1</v>
      </c>
      <c r="N5" s="59" t="s">
        <v>140</v>
      </c>
      <c r="O5" s="61" t="e">
        <f>#REF!</f>
        <v>#REF!</v>
      </c>
      <c r="P5" s="61" t="e">
        <f>#REF!</f>
        <v>#REF!</v>
      </c>
      <c r="Q5" s="62" t="e">
        <f>P5-O5</f>
        <v>#REF!</v>
      </c>
    </row>
    <row r="6" spans="2:18" ht="31.5">
      <c r="B6" s="63"/>
      <c r="C6" s="64" t="s">
        <v>141</v>
      </c>
      <c r="D6" s="179">
        <v>140</v>
      </c>
      <c r="E6" s="179">
        <v>140</v>
      </c>
      <c r="F6" s="66">
        <f>E6-D6</f>
        <v>0</v>
      </c>
      <c r="G6" s="167" t="s">
        <v>142</v>
      </c>
      <c r="H6" s="65" t="s">
        <v>141</v>
      </c>
      <c r="I6" s="179" t="e">
        <f>#REF!</f>
        <v>#REF!</v>
      </c>
      <c r="J6" s="179" t="e">
        <f>#REF!</f>
        <v>#REF!</v>
      </c>
      <c r="K6" s="66" t="e">
        <f>J6-I6</f>
        <v>#REF!</v>
      </c>
      <c r="M6" s="60">
        <v>2</v>
      </c>
      <c r="N6" s="59" t="s">
        <v>143</v>
      </c>
      <c r="O6" s="61" t="e">
        <f>#REF!</f>
        <v>#REF!</v>
      </c>
      <c r="P6" s="61" t="e">
        <f>#REF!</f>
        <v>#REF!</v>
      </c>
      <c r="Q6" s="62" t="e">
        <f t="shared" ref="Q6:Q17" si="0">P6-O6</f>
        <v>#REF!</v>
      </c>
    </row>
    <row r="7" spans="2:18" ht="15.75">
      <c r="B7" s="67"/>
      <c r="C7" s="64" t="s">
        <v>144</v>
      </c>
      <c r="D7" s="179">
        <v>135</v>
      </c>
      <c r="E7" s="179">
        <v>135</v>
      </c>
      <c r="F7" s="66">
        <f t="shared" ref="F7:F10" si="1">E7-D7</f>
        <v>0</v>
      </c>
      <c r="G7" s="167" t="s">
        <v>145</v>
      </c>
      <c r="H7" s="65" t="s">
        <v>144</v>
      </c>
      <c r="I7" s="179" t="e">
        <f>#REF!</f>
        <v>#REF!</v>
      </c>
      <c r="J7" s="179" t="e">
        <f>#REF!</f>
        <v>#REF!</v>
      </c>
      <c r="K7" s="66" t="e">
        <f t="shared" ref="K7:K8" si="2">J7-I7</f>
        <v>#REF!</v>
      </c>
      <c r="M7" s="60">
        <v>3</v>
      </c>
      <c r="N7" s="59" t="s">
        <v>0</v>
      </c>
      <c r="O7" s="61" t="e">
        <f>#REF!</f>
        <v>#REF!</v>
      </c>
      <c r="P7" s="61" t="e">
        <f>#REF!</f>
        <v>#REF!</v>
      </c>
      <c r="Q7" s="62" t="e">
        <f t="shared" si="0"/>
        <v>#REF!</v>
      </c>
    </row>
    <row r="8" spans="2:18" ht="33" customHeight="1">
      <c r="B8" s="68"/>
      <c r="C8" s="168" t="s">
        <v>224</v>
      </c>
      <c r="D8" s="179">
        <v>134</v>
      </c>
      <c r="E8" s="179">
        <v>134</v>
      </c>
      <c r="F8" s="66">
        <f t="shared" si="1"/>
        <v>0</v>
      </c>
      <c r="G8" s="167" t="s">
        <v>225</v>
      </c>
      <c r="H8" s="65" t="s">
        <v>144</v>
      </c>
      <c r="I8" s="179" t="e">
        <f>#REF!</f>
        <v>#REF!</v>
      </c>
      <c r="J8" s="268" t="e">
        <f>#REF!</f>
        <v>#REF!</v>
      </c>
      <c r="K8" s="66" t="e">
        <f t="shared" si="2"/>
        <v>#REF!</v>
      </c>
      <c r="M8" s="60">
        <v>4</v>
      </c>
      <c r="N8" s="59" t="s">
        <v>148</v>
      </c>
      <c r="O8" s="61" t="e">
        <f>#REF!</f>
        <v>#REF!</v>
      </c>
      <c r="P8" s="61" t="e">
        <f>#REF!</f>
        <v>#REF!</v>
      </c>
      <c r="Q8" s="62" t="e">
        <f t="shared" si="0"/>
        <v>#REF!</v>
      </c>
    </row>
    <row r="9" spans="2:18" ht="32.25" thickBot="1">
      <c r="B9" s="69"/>
      <c r="C9" s="64" t="s">
        <v>146</v>
      </c>
      <c r="D9" s="179">
        <v>132</v>
      </c>
      <c r="E9" s="179">
        <v>132</v>
      </c>
      <c r="F9" s="66">
        <f t="shared" si="1"/>
        <v>0</v>
      </c>
      <c r="G9" s="169"/>
      <c r="H9" s="74"/>
      <c r="I9" s="74"/>
      <c r="J9" s="74"/>
      <c r="K9" s="76"/>
      <c r="L9" s="77"/>
      <c r="M9" s="60">
        <v>5</v>
      </c>
      <c r="N9" s="59" t="s">
        <v>150</v>
      </c>
      <c r="O9" s="61" t="e">
        <f>#REF!</f>
        <v>#REF!</v>
      </c>
      <c r="P9" s="61" t="e">
        <f>#REF!</f>
        <v>#REF!</v>
      </c>
      <c r="Q9" s="62" t="e">
        <f t="shared" si="0"/>
        <v>#REF!</v>
      </c>
      <c r="R9" s="95"/>
    </row>
    <row r="10" spans="2:18" ht="19.5" thickBot="1">
      <c r="B10" s="78"/>
      <c r="C10" s="70" t="s">
        <v>149</v>
      </c>
      <c r="D10" s="234">
        <v>121</v>
      </c>
      <c r="E10" s="234">
        <v>121</v>
      </c>
      <c r="F10" s="76">
        <f t="shared" si="1"/>
        <v>0</v>
      </c>
      <c r="G10" s="80"/>
      <c r="H10" s="80"/>
      <c r="I10" s="80"/>
      <c r="J10" s="80"/>
      <c r="K10" s="80"/>
      <c r="L10" s="81"/>
      <c r="M10" s="60">
        <v>6</v>
      </c>
      <c r="N10" s="59" t="s">
        <v>152</v>
      </c>
      <c r="O10" s="61" t="e">
        <f>#REF!</f>
        <v>#REF!</v>
      </c>
      <c r="P10" s="61" t="e">
        <f>#REF!</f>
        <v>#REF!</v>
      </c>
      <c r="Q10" s="62" t="e">
        <f t="shared" si="0"/>
        <v>#REF!</v>
      </c>
      <c r="R10" s="81"/>
    </row>
    <row r="11" spans="2:18" ht="19.5" thickBot="1">
      <c r="B11" s="270"/>
      <c r="C11" s="170" t="s">
        <v>151</v>
      </c>
      <c r="D11" s="171"/>
      <c r="E11" s="171"/>
      <c r="F11" s="171"/>
      <c r="G11" s="375"/>
      <c r="H11" s="376"/>
      <c r="I11" s="376"/>
      <c r="J11" s="376"/>
      <c r="K11" s="82"/>
      <c r="L11" s="81"/>
      <c r="M11" s="60">
        <v>7</v>
      </c>
      <c r="N11" s="59" t="s">
        <v>153</v>
      </c>
      <c r="O11" s="83" t="e">
        <f>#REF!</f>
        <v>#REF!</v>
      </c>
      <c r="P11" s="83" t="e">
        <f>#REF!</f>
        <v>#REF!</v>
      </c>
      <c r="Q11" s="62" t="e">
        <f t="shared" si="0"/>
        <v>#REF!</v>
      </c>
      <c r="R11" s="81"/>
    </row>
    <row r="12" spans="2:18" ht="43.9" customHeight="1" thickBot="1">
      <c r="B12" s="56" t="s">
        <v>138</v>
      </c>
      <c r="C12" s="377" t="s">
        <v>133</v>
      </c>
      <c r="D12" s="378"/>
      <c r="E12" s="378"/>
      <c r="F12" s="379"/>
      <c r="G12" s="172"/>
      <c r="H12" s="173"/>
      <c r="I12" s="172"/>
      <c r="J12" s="172"/>
      <c r="K12" s="87"/>
      <c r="L12" s="81"/>
      <c r="M12" s="60">
        <v>8</v>
      </c>
      <c r="N12" s="59" t="s">
        <v>154</v>
      </c>
      <c r="O12" s="61" t="e">
        <f>#REF!</f>
        <v>#REF!</v>
      </c>
      <c r="P12" s="61" t="e">
        <f>#REF!</f>
        <v>#REF!</v>
      </c>
      <c r="Q12" s="62" t="e">
        <f t="shared" si="0"/>
        <v>#REF!</v>
      </c>
      <c r="R12" s="81"/>
    </row>
    <row r="13" spans="2:18" ht="36" customHeight="1">
      <c r="B13" s="88"/>
      <c r="C13" s="174" t="s">
        <v>139</v>
      </c>
      <c r="D13" s="161" t="str">
        <f>D5</f>
        <v>04.</v>
      </c>
      <c r="E13" s="86" t="s">
        <v>137</v>
      </c>
      <c r="F13" s="162" t="str">
        <f>CONCATENATE("Отклонение от прайса ",D13,"10")</f>
        <v>Отклонение от прайса 04.10</v>
      </c>
      <c r="G13" s="172"/>
      <c r="H13" s="172"/>
      <c r="I13" s="175"/>
      <c r="J13" s="175"/>
      <c r="K13" s="87"/>
      <c r="L13" s="81"/>
      <c r="M13" s="60">
        <v>9</v>
      </c>
      <c r="N13" s="59" t="s">
        <v>156</v>
      </c>
      <c r="O13" s="61" t="e">
        <f>#REF!</f>
        <v>#REF!</v>
      </c>
      <c r="P13" s="61" t="e">
        <f>#REF!</f>
        <v>#REF!</v>
      </c>
      <c r="Q13" s="62" t="e">
        <f t="shared" si="0"/>
        <v>#REF!</v>
      </c>
      <c r="R13" s="81"/>
    </row>
    <row r="14" spans="2:18" ht="36" customHeight="1">
      <c r="B14" s="88"/>
      <c r="C14" s="57" t="s">
        <v>155</v>
      </c>
      <c r="D14" s="61">
        <v>340</v>
      </c>
      <c r="E14" s="61" t="e">
        <f>#REF!</f>
        <v>#REF!</v>
      </c>
      <c r="F14" s="66" t="e">
        <f t="shared" ref="F14:F16" si="3">E14-D14</f>
        <v>#REF!</v>
      </c>
      <c r="G14" s="172"/>
      <c r="H14" s="172"/>
      <c r="I14" s="175"/>
      <c r="J14" s="175"/>
      <c r="K14" s="87"/>
      <c r="L14" s="81"/>
      <c r="M14" s="60">
        <v>10</v>
      </c>
      <c r="N14" s="59" t="s">
        <v>158</v>
      </c>
      <c r="O14" s="61" t="e">
        <f>#REF!</f>
        <v>#REF!</v>
      </c>
      <c r="P14" s="61" t="e">
        <f>#REF!</f>
        <v>#REF!</v>
      </c>
      <c r="Q14" s="62" t="e">
        <f t="shared" si="0"/>
        <v>#REF!</v>
      </c>
      <c r="R14" s="81"/>
    </row>
    <row r="15" spans="2:18" ht="30.75" customHeight="1" thickBot="1">
      <c r="B15" s="91"/>
      <c r="C15" s="57" t="s">
        <v>157</v>
      </c>
      <c r="D15" s="61">
        <v>280</v>
      </c>
      <c r="E15" s="61" t="e">
        <f>#REF!</f>
        <v>#REF!</v>
      </c>
      <c r="F15" s="66" t="e">
        <f t="shared" si="3"/>
        <v>#REF!</v>
      </c>
      <c r="G15" s="172"/>
      <c r="H15" s="172"/>
      <c r="I15" s="175"/>
      <c r="J15" s="175"/>
      <c r="K15" s="87"/>
      <c r="L15" s="81"/>
      <c r="M15" s="60">
        <v>11</v>
      </c>
      <c r="N15" s="94" t="s">
        <v>160</v>
      </c>
      <c r="O15" s="61" t="e">
        <f>#REF!</f>
        <v>#REF!</v>
      </c>
      <c r="P15" s="61" t="e">
        <f>#REF!</f>
        <v>#REF!</v>
      </c>
      <c r="Q15" s="62" t="e">
        <f t="shared" si="0"/>
        <v>#REF!</v>
      </c>
      <c r="R15" s="81"/>
    </row>
    <row r="16" spans="2:18" ht="32.25" thickBot="1">
      <c r="B16" s="77"/>
      <c r="C16" s="92" t="s">
        <v>159</v>
      </c>
      <c r="D16" s="99">
        <v>210</v>
      </c>
      <c r="E16" s="99" t="e">
        <f>#REF!</f>
        <v>#REF!</v>
      </c>
      <c r="F16" s="76" t="e">
        <f t="shared" si="3"/>
        <v>#REF!</v>
      </c>
      <c r="G16" s="1"/>
      <c r="H16" s="95"/>
      <c r="I16" s="95"/>
      <c r="J16" s="95"/>
      <c r="K16" s="95"/>
      <c r="L16" s="81"/>
      <c r="M16" s="60">
        <v>12</v>
      </c>
      <c r="N16" s="94" t="s">
        <v>161</v>
      </c>
      <c r="O16" s="61" t="e">
        <f>#REF!</f>
        <v>#REF!</v>
      </c>
      <c r="P16" s="61" t="e">
        <f>#REF!</f>
        <v>#REF!</v>
      </c>
      <c r="Q16" s="62" t="e">
        <f t="shared" si="0"/>
        <v>#REF!</v>
      </c>
      <c r="R16" s="81"/>
    </row>
    <row r="17" spans="2:18" ht="34.9" customHeight="1" thickBot="1">
      <c r="B17" s="271"/>
      <c r="C17" s="380" t="s">
        <v>291</v>
      </c>
      <c r="D17" s="380"/>
      <c r="E17" s="380"/>
      <c r="F17" s="380"/>
      <c r="G17" s="380"/>
      <c r="H17" s="380"/>
      <c r="I17" s="380"/>
      <c r="J17" s="380"/>
      <c r="K17" s="380"/>
      <c r="L17" s="96"/>
      <c r="M17" s="97">
        <v>13</v>
      </c>
      <c r="N17" s="98" t="s">
        <v>162</v>
      </c>
      <c r="O17" s="99" t="e">
        <f>#REF!</f>
        <v>#REF!</v>
      </c>
      <c r="P17" s="99" t="e">
        <f>#REF!</f>
        <v>#REF!</v>
      </c>
      <c r="Q17" s="72" t="e">
        <f t="shared" si="0"/>
        <v>#REF!</v>
      </c>
      <c r="R17" s="96"/>
    </row>
    <row r="18" spans="2:18" ht="19.5" thickBot="1">
      <c r="B18" s="48"/>
      <c r="C18" s="381" t="s">
        <v>163</v>
      </c>
      <c r="D18" s="381"/>
      <c r="E18" s="381"/>
      <c r="F18" s="381"/>
      <c r="G18" s="381"/>
      <c r="H18" s="381"/>
      <c r="I18" s="381"/>
      <c r="J18" s="381"/>
      <c r="K18" s="381"/>
      <c r="L18" s="96"/>
      <c r="M18" s="100"/>
      <c r="N18" s="101"/>
      <c r="O18" s="102"/>
      <c r="P18" s="102"/>
      <c r="Q18" s="96"/>
      <c r="R18" s="96"/>
    </row>
    <row r="19" spans="2:18" ht="19.5" thickBot="1">
      <c r="B19" s="103"/>
      <c r="C19" s="382" t="s">
        <v>164</v>
      </c>
      <c r="D19" s="383"/>
      <c r="E19" s="383"/>
      <c r="F19" s="384"/>
      <c r="G19" s="382" t="s">
        <v>165</v>
      </c>
      <c r="H19" s="385"/>
      <c r="I19" s="385"/>
      <c r="J19" s="385"/>
      <c r="K19" s="386"/>
      <c r="L19" s="96"/>
      <c r="M19" s="96"/>
      <c r="N19" s="96"/>
      <c r="O19" s="96"/>
      <c r="P19" s="96"/>
      <c r="Q19" s="96"/>
      <c r="R19" s="96"/>
    </row>
    <row r="20" spans="2:18" ht="19.5" thickBot="1">
      <c r="B20" s="104"/>
      <c r="C20" s="388" t="s">
        <v>166</v>
      </c>
      <c r="D20" s="389"/>
      <c r="E20" s="389"/>
      <c r="F20" s="390"/>
      <c r="G20" s="388" t="s">
        <v>166</v>
      </c>
      <c r="H20" s="389"/>
      <c r="I20" s="389"/>
      <c r="J20" s="389"/>
      <c r="K20" s="390"/>
      <c r="L20" s="96"/>
      <c r="O20" s="105"/>
      <c r="P20" s="105"/>
      <c r="Q20" s="96"/>
      <c r="R20" s="96"/>
    </row>
    <row r="21" spans="2:18" ht="54.6" customHeight="1">
      <c r="B21" s="56" t="s">
        <v>138</v>
      </c>
      <c r="C21" s="57" t="s">
        <v>139</v>
      </c>
      <c r="D21" s="58" t="str">
        <f>D5</f>
        <v>04.</v>
      </c>
      <c r="E21" s="59" t="s">
        <v>137</v>
      </c>
      <c r="F21" s="176" t="str">
        <f>F5</f>
        <v>Отклонение от прайса 04.11</v>
      </c>
      <c r="G21" s="57" t="s">
        <v>138</v>
      </c>
      <c r="H21" s="59" t="s">
        <v>139</v>
      </c>
      <c r="I21" s="58" t="str">
        <f>D5</f>
        <v>04.</v>
      </c>
      <c r="J21" s="59" t="s">
        <v>137</v>
      </c>
      <c r="K21" s="176" t="str">
        <f>F5</f>
        <v>Отклонение от прайса 04.11</v>
      </c>
      <c r="L21" s="96"/>
      <c r="M21" s="51" t="s">
        <v>135</v>
      </c>
      <c r="N21" s="273" t="s">
        <v>167</v>
      </c>
      <c r="O21" s="274" t="e">
        <f>O4</f>
        <v>#REF!</v>
      </c>
      <c r="P21" s="273" t="s">
        <v>137</v>
      </c>
      <c r="Q21" s="272" t="e">
        <f>Q4</f>
        <v>#REF!</v>
      </c>
      <c r="R21" s="96"/>
    </row>
    <row r="22" spans="2:18" ht="41.25" customHeight="1">
      <c r="B22" s="68"/>
      <c r="C22" s="64" t="s">
        <v>141</v>
      </c>
      <c r="D22" s="65">
        <f>D6+1</f>
        <v>141</v>
      </c>
      <c r="E22" s="65">
        <f>E6+1</f>
        <v>141</v>
      </c>
      <c r="F22" s="62">
        <f>E22-D22</f>
        <v>0</v>
      </c>
      <c r="G22" s="391"/>
      <c r="H22" s="394"/>
      <c r="I22" s="394" t="e">
        <f>#REF!</f>
        <v>#REF!</v>
      </c>
      <c r="J22" s="394" t="e">
        <f>#REF!</f>
        <v>#REF!</v>
      </c>
      <c r="K22" s="397" t="e">
        <f>J22-I22</f>
        <v>#REF!</v>
      </c>
      <c r="L22" s="96"/>
      <c r="M22" s="60">
        <v>1</v>
      </c>
      <c r="N22" s="59" t="s">
        <v>168</v>
      </c>
      <c r="O22" s="61" t="e">
        <f>#REF!</f>
        <v>#REF!</v>
      </c>
      <c r="P22" s="61" t="e">
        <f>#REF!</f>
        <v>#REF!</v>
      </c>
      <c r="Q22" s="62" t="e">
        <f>P22-O22</f>
        <v>#REF!</v>
      </c>
      <c r="R22" s="96"/>
    </row>
    <row r="23" spans="2:18" ht="31.5">
      <c r="B23" s="68"/>
      <c r="C23" s="64" t="s">
        <v>144</v>
      </c>
      <c r="D23" s="65">
        <f t="shared" ref="D23:E23" si="4">D7+1</f>
        <v>136</v>
      </c>
      <c r="E23" s="65">
        <f t="shared" si="4"/>
        <v>136</v>
      </c>
      <c r="F23" s="62">
        <f t="shared" ref="F23:F24" si="5">E23-D23</f>
        <v>0</v>
      </c>
      <c r="G23" s="392"/>
      <c r="H23" s="395"/>
      <c r="I23" s="395" t="e">
        <f>#REF!</f>
        <v>#REF!</v>
      </c>
      <c r="J23" s="395" t="e">
        <f>#REF!</f>
        <v>#REF!</v>
      </c>
      <c r="K23" s="398"/>
      <c r="L23" s="96"/>
      <c r="M23" s="60">
        <v>2</v>
      </c>
      <c r="N23" s="59" t="s">
        <v>169</v>
      </c>
      <c r="O23" s="61" t="e">
        <f>#REF!</f>
        <v>#REF!</v>
      </c>
      <c r="P23" s="61" t="e">
        <f>#REF!</f>
        <v>#REF!</v>
      </c>
      <c r="Q23" s="62" t="e">
        <f t="shared" ref="Q23:Q32" si="6">P23-O23</f>
        <v>#REF!</v>
      </c>
      <c r="R23" s="96"/>
    </row>
    <row r="24" spans="2:18" ht="32.25" thickBot="1">
      <c r="B24" s="108"/>
      <c r="C24" s="70" t="s">
        <v>146</v>
      </c>
      <c r="D24" s="74">
        <f>D9+1</f>
        <v>133</v>
      </c>
      <c r="E24" s="74">
        <f>E9+1</f>
        <v>133</v>
      </c>
      <c r="F24" s="72">
        <f t="shared" si="5"/>
        <v>0</v>
      </c>
      <c r="G24" s="393"/>
      <c r="H24" s="396"/>
      <c r="I24" s="396" t="e">
        <f>#REF!</f>
        <v>#REF!</v>
      </c>
      <c r="J24" s="396" t="e">
        <f>#REF!</f>
        <v>#REF!</v>
      </c>
      <c r="K24" s="399"/>
      <c r="L24" s="96"/>
      <c r="M24" s="60">
        <v>3</v>
      </c>
      <c r="N24" s="59" t="s">
        <v>170</v>
      </c>
      <c r="O24" s="61" t="e">
        <f>#REF!</f>
        <v>#REF!</v>
      </c>
      <c r="P24" s="61" t="e">
        <f>#REF!</f>
        <v>#REF!</v>
      </c>
      <c r="Q24" s="62" t="e">
        <f t="shared" si="6"/>
        <v>#REF!</v>
      </c>
      <c r="R24" s="96"/>
    </row>
    <row r="25" spans="2:18" ht="36" customHeight="1">
      <c r="B25" s="96" t="s">
        <v>277</v>
      </c>
      <c r="C25" s="95"/>
      <c r="D25" s="175"/>
      <c r="E25" s="175"/>
      <c r="F25" s="81"/>
      <c r="G25" s="95"/>
      <c r="H25" s="95"/>
      <c r="I25" s="95"/>
      <c r="J25" s="95"/>
      <c r="K25" s="95"/>
      <c r="L25" s="96"/>
      <c r="M25" s="60">
        <v>4</v>
      </c>
      <c r="N25" s="59" t="s">
        <v>171</v>
      </c>
      <c r="O25" s="61" t="e">
        <f>#REF!</f>
        <v>#REF!</v>
      </c>
      <c r="P25" s="61" t="e">
        <f>#REF!</f>
        <v>#REF!</v>
      </c>
      <c r="Q25" s="62" t="e">
        <f t="shared" si="6"/>
        <v>#REF!</v>
      </c>
    </row>
    <row r="26" spans="2:18" ht="36" customHeight="1">
      <c r="B26" s="110"/>
      <c r="L26" s="96"/>
      <c r="M26" s="60">
        <v>5</v>
      </c>
      <c r="N26" s="59" t="s">
        <v>172</v>
      </c>
      <c r="O26" s="61" t="e">
        <f>#REF!</f>
        <v>#REF!</v>
      </c>
      <c r="P26" s="61" t="e">
        <f>#REF!</f>
        <v>#REF!</v>
      </c>
      <c r="Q26" s="62" t="e">
        <f t="shared" si="6"/>
        <v>#REF!</v>
      </c>
    </row>
    <row r="27" spans="2:18" ht="34.5" customHeight="1" thickBot="1">
      <c r="B27" s="96"/>
      <c r="C27" s="387" t="s">
        <v>292</v>
      </c>
      <c r="D27" s="387"/>
      <c r="E27" s="387"/>
      <c r="F27" s="387"/>
      <c r="G27" s="110"/>
      <c r="H27" s="110"/>
      <c r="I27" s="110"/>
      <c r="J27" s="110"/>
      <c r="K27" s="110"/>
      <c r="L27" s="96"/>
      <c r="M27" s="60">
        <v>6</v>
      </c>
      <c r="N27" s="59" t="s">
        <v>174</v>
      </c>
      <c r="O27" s="61" t="e">
        <f>#REF!</f>
        <v>#REF!</v>
      </c>
      <c r="P27" s="61" t="e">
        <f>#REF!</f>
        <v>#REF!</v>
      </c>
      <c r="Q27" s="62" t="e">
        <f t="shared" si="6"/>
        <v>#REF!</v>
      </c>
    </row>
    <row r="28" spans="2:18" ht="33" thickBot="1">
      <c r="B28" s="112"/>
      <c r="C28" s="269" t="s">
        <v>173</v>
      </c>
      <c r="D28" s="269"/>
      <c r="E28" s="269"/>
      <c r="F28" s="269"/>
      <c r="G28" s="269"/>
      <c r="H28" s="269"/>
      <c r="I28" s="269"/>
      <c r="J28" s="269"/>
      <c r="K28" s="269"/>
      <c r="L28" s="96"/>
      <c r="M28" s="60">
        <v>7</v>
      </c>
      <c r="N28" s="94" t="s">
        <v>176</v>
      </c>
      <c r="O28" s="61" t="e">
        <f>#REF!</f>
        <v>#REF!</v>
      </c>
      <c r="P28" s="61" t="e">
        <f>#REF!</f>
        <v>#REF!</v>
      </c>
      <c r="Q28" s="62" t="e">
        <f t="shared" si="6"/>
        <v>#REF!</v>
      </c>
    </row>
    <row r="29" spans="2:18" ht="32.25" thickBot="1">
      <c r="B29" s="116"/>
      <c r="C29" s="113" t="s">
        <v>175</v>
      </c>
      <c r="D29" s="114" t="str">
        <f>D5</f>
        <v>04.</v>
      </c>
      <c r="E29" s="86" t="s">
        <v>137</v>
      </c>
      <c r="F29" s="162" t="str">
        <f>F5</f>
        <v>Отклонение от прайса 04.11</v>
      </c>
      <c r="G29" s="96"/>
      <c r="H29" s="96"/>
      <c r="I29" s="96"/>
      <c r="J29" s="96"/>
      <c r="K29" s="96"/>
      <c r="L29" s="96"/>
      <c r="M29" s="60">
        <v>8</v>
      </c>
      <c r="N29" s="94" t="s">
        <v>178</v>
      </c>
      <c r="O29" s="61" t="e">
        <f>#REF!</f>
        <v>#REF!</v>
      </c>
      <c r="P29" s="61" t="e">
        <f>#REF!</f>
        <v>#REF!</v>
      </c>
      <c r="Q29" s="62" t="e">
        <f t="shared" si="6"/>
        <v>#REF!</v>
      </c>
    </row>
    <row r="30" spans="2:18" ht="33" thickBot="1">
      <c r="B30" s="47"/>
      <c r="C30" s="117" t="s">
        <v>177</v>
      </c>
      <c r="D30" s="180" t="e">
        <f>#REF!</f>
        <v>#REF!</v>
      </c>
      <c r="E30" s="180" t="e">
        <f>#REF!</f>
        <v>#REF!</v>
      </c>
      <c r="F30" s="181" t="e">
        <f>E30-D30</f>
        <v>#REF!</v>
      </c>
      <c r="G30" s="96"/>
      <c r="H30" s="96"/>
      <c r="I30" s="96"/>
      <c r="J30" s="96"/>
      <c r="K30" s="96"/>
      <c r="L30" s="96"/>
      <c r="M30" s="60">
        <v>9</v>
      </c>
      <c r="N30" s="94" t="s">
        <v>179</v>
      </c>
      <c r="O30" s="61" t="e">
        <f>#REF!</f>
        <v>#REF!</v>
      </c>
      <c r="P30" s="61" t="e">
        <f>#REF!</f>
        <v>#REF!</v>
      </c>
      <c r="Q30" s="62" t="e">
        <f t="shared" si="6"/>
        <v>#REF!</v>
      </c>
    </row>
    <row r="31" spans="2:18" ht="33.75" customHeight="1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96"/>
      <c r="M31" s="60">
        <v>10</v>
      </c>
      <c r="N31" s="94" t="s">
        <v>180</v>
      </c>
      <c r="O31" s="118" t="e">
        <f>#REF!</f>
        <v>#REF!</v>
      </c>
      <c r="P31" s="118" t="e">
        <f>#REF!</f>
        <v>#REF!</v>
      </c>
      <c r="Q31" s="62" t="e">
        <f t="shared" si="6"/>
        <v>#REF!</v>
      </c>
    </row>
    <row r="32" spans="2:18" ht="33" thickBot="1"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96"/>
      <c r="M32" s="97">
        <v>11</v>
      </c>
      <c r="N32" s="98" t="s">
        <v>181</v>
      </c>
      <c r="O32" s="119" t="e">
        <f>#REF!</f>
        <v>#REF!</v>
      </c>
      <c r="P32" s="119" t="e">
        <f>#REF!</f>
        <v>#REF!</v>
      </c>
      <c r="Q32" s="72" t="e">
        <f t="shared" si="6"/>
        <v>#REF!</v>
      </c>
    </row>
    <row r="33" spans="2:19" ht="19.5" thickBo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96"/>
      <c r="M33" s="96"/>
      <c r="N33" s="96"/>
      <c r="O33" s="121"/>
      <c r="P33" s="121"/>
      <c r="Q33" s="105"/>
    </row>
    <row r="34" spans="2:19" ht="41.25" customHeight="1">
      <c r="B34" s="122"/>
      <c r="C34" s="122"/>
      <c r="D34" s="123"/>
      <c r="E34" s="123"/>
      <c r="F34" s="123"/>
      <c r="G34" s="271"/>
      <c r="H34" s="96"/>
      <c r="I34" s="96"/>
      <c r="J34" s="96"/>
      <c r="K34" s="96"/>
      <c r="L34" s="96"/>
      <c r="M34" s="51" t="s">
        <v>135</v>
      </c>
      <c r="N34" s="273" t="s">
        <v>182</v>
      </c>
      <c r="O34" s="274" t="e">
        <f>O4</f>
        <v>#REF!</v>
      </c>
      <c r="P34" s="273" t="s">
        <v>137</v>
      </c>
      <c r="Q34" s="272" t="e">
        <f>Q4</f>
        <v>#REF!</v>
      </c>
    </row>
    <row r="35" spans="2:19" ht="31.5">
      <c r="B35" s="124"/>
      <c r="C35" s="124"/>
      <c r="D35" s="125"/>
      <c r="E35" s="125"/>
      <c r="F35" s="125"/>
      <c r="G35" s="271"/>
      <c r="H35" s="96"/>
      <c r="I35" s="96"/>
      <c r="J35" s="96"/>
      <c r="K35" s="96"/>
      <c r="L35" s="96"/>
      <c r="M35" s="60">
        <v>1</v>
      </c>
      <c r="N35" s="59" t="s">
        <v>143</v>
      </c>
      <c r="O35" s="61" t="e">
        <f>#REF!</f>
        <v>#REF!</v>
      </c>
      <c r="P35" s="61" t="e">
        <f>#REF!</f>
        <v>#REF!</v>
      </c>
      <c r="Q35" s="62" t="e">
        <f>P35-O35</f>
        <v>#REF!</v>
      </c>
      <c r="R35" s="267" t="e">
        <f>P35-P6</f>
        <v>#REF!</v>
      </c>
      <c r="S35" s="267" t="s">
        <v>226</v>
      </c>
    </row>
    <row r="36" spans="2:19" ht="25.5" customHeight="1">
      <c r="B36" s="124"/>
      <c r="C36" s="124"/>
      <c r="D36" s="125"/>
      <c r="E36" s="125"/>
      <c r="F36" s="125"/>
      <c r="G36" s="271"/>
      <c r="H36" s="96"/>
      <c r="I36" s="96"/>
      <c r="J36" s="96"/>
      <c r="K36" s="96"/>
      <c r="L36" s="96"/>
      <c r="M36" s="60">
        <v>2</v>
      </c>
      <c r="N36" s="59" t="s">
        <v>0</v>
      </c>
      <c r="O36" s="83" t="e">
        <f>#REF!</f>
        <v>#REF!</v>
      </c>
      <c r="P36" s="83" t="e">
        <f>#REF!</f>
        <v>#REF!</v>
      </c>
      <c r="Q36" s="62" t="e">
        <f t="shared" ref="Q36:Q42" si="7">P36-O36</f>
        <v>#REF!</v>
      </c>
      <c r="R36" s="267" t="e">
        <f>P36-P7</f>
        <v>#REF!</v>
      </c>
      <c r="S36" s="267" t="s">
        <v>226</v>
      </c>
    </row>
    <row r="37" spans="2:19" ht="31.5">
      <c r="B37" s="124"/>
      <c r="C37" s="124"/>
      <c r="D37" s="125"/>
      <c r="E37" s="125"/>
      <c r="F37" s="125"/>
      <c r="G37" s="271"/>
      <c r="H37" s="96"/>
      <c r="I37" s="96"/>
      <c r="J37" s="96"/>
      <c r="K37" s="96"/>
      <c r="L37" s="96"/>
      <c r="M37" s="60">
        <v>3</v>
      </c>
      <c r="N37" s="59" t="s">
        <v>148</v>
      </c>
      <c r="O37" s="83" t="e">
        <f>#REF!</f>
        <v>#REF!</v>
      </c>
      <c r="P37" s="83" t="e">
        <f>#REF!</f>
        <v>#REF!</v>
      </c>
      <c r="Q37" s="62" t="e">
        <f t="shared" si="7"/>
        <v>#REF!</v>
      </c>
      <c r="R37" s="177" t="e">
        <f>P37-P8</f>
        <v>#REF!</v>
      </c>
      <c r="S37" s="267" t="s">
        <v>226</v>
      </c>
    </row>
    <row r="38" spans="2:19" ht="31.5" customHeight="1">
      <c r="C38" s="127" t="s">
        <v>278</v>
      </c>
      <c r="D38" s="271"/>
      <c r="E38" s="271"/>
      <c r="F38" s="271"/>
      <c r="G38" s="96"/>
      <c r="H38" s="127" t="s">
        <v>279</v>
      </c>
      <c r="I38" s="96"/>
      <c r="J38" s="96"/>
      <c r="K38" s="96"/>
      <c r="L38" s="96"/>
      <c r="M38" s="60">
        <v>4</v>
      </c>
      <c r="N38" s="59" t="s">
        <v>150</v>
      </c>
      <c r="O38" s="83" t="e">
        <f>#REF!</f>
        <v>#REF!</v>
      </c>
      <c r="P38" s="83" t="e">
        <f>#REF!</f>
        <v>#REF!</v>
      </c>
      <c r="Q38" s="62" t="e">
        <f t="shared" si="7"/>
        <v>#REF!</v>
      </c>
      <c r="R38" s="177" t="e">
        <f>P38-P9</f>
        <v>#REF!</v>
      </c>
      <c r="S38" s="267" t="s">
        <v>226</v>
      </c>
    </row>
    <row r="39" spans="2:19" ht="18.75">
      <c r="B39" s="271"/>
      <c r="C39" s="271"/>
      <c r="D39" s="271"/>
      <c r="E39" s="271"/>
      <c r="F39" s="271"/>
      <c r="G39" s="96"/>
      <c r="H39" s="96"/>
      <c r="I39" s="96"/>
      <c r="J39" s="96"/>
      <c r="K39" s="96"/>
      <c r="L39" s="96"/>
      <c r="M39" s="60">
        <v>5</v>
      </c>
      <c r="N39" s="59" t="s">
        <v>183</v>
      </c>
      <c r="O39" s="61" t="e">
        <f>#REF!</f>
        <v>#REF!</v>
      </c>
      <c r="P39" s="61" t="e">
        <f>#REF!</f>
        <v>#REF!</v>
      </c>
      <c r="Q39" s="62" t="e">
        <f t="shared" si="7"/>
        <v>#REF!</v>
      </c>
      <c r="R39" s="96"/>
    </row>
    <row r="40" spans="2:19" ht="20.25" customHeight="1">
      <c r="B40" s="127"/>
      <c r="C40" s="127" t="s">
        <v>128</v>
      </c>
      <c r="D40" s="127"/>
      <c r="E40" s="127"/>
      <c r="F40" s="127"/>
      <c r="H40" s="127" t="s">
        <v>184</v>
      </c>
      <c r="I40" s="96"/>
      <c r="J40" s="96"/>
      <c r="K40" s="96"/>
      <c r="L40" s="96"/>
      <c r="M40" s="60">
        <v>6</v>
      </c>
      <c r="N40" s="59" t="s">
        <v>185</v>
      </c>
      <c r="O40" s="128" t="e">
        <f>#REF!</f>
        <v>#REF!</v>
      </c>
      <c r="P40" s="128" t="e">
        <f>#REF!</f>
        <v>#REF!</v>
      </c>
      <c r="Q40" s="62" t="e">
        <f t="shared" si="7"/>
        <v>#REF!</v>
      </c>
      <c r="R40" s="96"/>
    </row>
    <row r="41" spans="2:19" ht="18.75">
      <c r="B41" s="127"/>
      <c r="C41" s="127"/>
      <c r="D41" s="127"/>
      <c r="E41" s="127"/>
      <c r="F41" s="127"/>
      <c r="H41" s="49"/>
      <c r="I41" s="96"/>
      <c r="J41" s="96"/>
      <c r="K41" s="96"/>
      <c r="L41" s="96"/>
      <c r="M41" s="60">
        <v>7</v>
      </c>
      <c r="N41" s="59" t="s">
        <v>186</v>
      </c>
      <c r="O41" s="128" t="e">
        <f>#REF!</f>
        <v>#REF!</v>
      </c>
      <c r="P41" s="128" t="e">
        <f>#REF!</f>
        <v>#REF!</v>
      </c>
      <c r="Q41" s="62" t="e">
        <f t="shared" si="7"/>
        <v>#REF!</v>
      </c>
      <c r="R41" s="96"/>
    </row>
    <row r="42" spans="2:19" ht="19.5" thickBot="1">
      <c r="B42" s="129"/>
      <c r="C42" s="129"/>
      <c r="D42" s="130"/>
      <c r="E42" s="130"/>
      <c r="F42" s="130"/>
      <c r="H42" s="124"/>
      <c r="L42" s="96"/>
      <c r="M42" s="97">
        <v>8</v>
      </c>
      <c r="N42" s="93" t="s">
        <v>188</v>
      </c>
      <c r="O42" s="131" t="e">
        <f>#REF!</f>
        <v>#REF!</v>
      </c>
      <c r="P42" s="131" t="e">
        <f>#REF!</f>
        <v>#REF!</v>
      </c>
      <c r="Q42" s="72" t="e">
        <f t="shared" si="7"/>
        <v>#REF!</v>
      </c>
      <c r="R42" s="96"/>
    </row>
    <row r="43" spans="2:19" ht="18.75">
      <c r="B43" s="129"/>
      <c r="C43" s="129"/>
      <c r="D43" s="130"/>
      <c r="E43" s="130"/>
      <c r="F43" s="130"/>
      <c r="H43" s="132"/>
      <c r="L43" s="96"/>
      <c r="M43" s="96"/>
      <c r="N43" s="96"/>
      <c r="O43" s="96"/>
      <c r="P43" s="96"/>
      <c r="Q43" s="96"/>
      <c r="R43" s="96"/>
    </row>
    <row r="44" spans="2:19" ht="18.75">
      <c r="B44" s="133"/>
      <c r="C44" s="133"/>
      <c r="D44" s="96"/>
      <c r="E44" s="96"/>
      <c r="F44" s="96"/>
      <c r="G44" s="96"/>
      <c r="H44" s="133"/>
      <c r="I44" s="96"/>
      <c r="J44" s="96"/>
      <c r="K44" s="96"/>
      <c r="L44" s="96"/>
      <c r="M44" s="96"/>
      <c r="N44" s="96"/>
      <c r="O44" s="96"/>
      <c r="P44" s="96"/>
      <c r="Q44" s="96"/>
      <c r="R44" s="96"/>
    </row>
    <row r="45" spans="2:19" ht="15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</row>
    <row r="46" spans="2:19" ht="15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2:19" ht="15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</row>
    <row r="48" spans="2:19" ht="15.7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</row>
    <row r="49" spans="2:18" ht="15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178"/>
      <c r="M49" s="96"/>
      <c r="N49" s="96"/>
      <c r="O49" s="96"/>
      <c r="P49" s="96"/>
      <c r="Q49" s="178"/>
      <c r="R49" s="178"/>
    </row>
    <row r="50" spans="2:18" ht="15.7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96"/>
      <c r="N50" s="96"/>
      <c r="O50" s="96"/>
      <c r="P50" s="96"/>
      <c r="Q50" s="178"/>
      <c r="R50" s="178"/>
    </row>
    <row r="51" spans="2:18" ht="15.7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96"/>
      <c r="N51" s="96"/>
      <c r="O51" s="96"/>
      <c r="P51" s="96"/>
      <c r="Q51" s="178"/>
      <c r="R51" s="178"/>
    </row>
    <row r="52" spans="2:18" ht="15.75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M52" s="96"/>
      <c r="N52" s="96"/>
      <c r="O52" s="96"/>
      <c r="P52" s="96"/>
    </row>
    <row r="53" spans="2:18">
      <c r="M53" s="178"/>
      <c r="N53" s="178"/>
      <c r="O53" s="178"/>
      <c r="P53" s="178"/>
    </row>
    <row r="54" spans="2:18">
      <c r="M54" s="178"/>
      <c r="N54" s="178"/>
      <c r="O54" s="178"/>
      <c r="P54" s="178"/>
    </row>
    <row r="55" spans="2:18">
      <c r="M55" s="178"/>
      <c r="N55" s="178"/>
      <c r="O55" s="178"/>
      <c r="P55" s="178"/>
    </row>
  </sheetData>
  <mergeCells count="20">
    <mergeCell ref="C27:F27"/>
    <mergeCell ref="C20:F20"/>
    <mergeCell ref="G20:K20"/>
    <mergeCell ref="G22:G24"/>
    <mergeCell ref="H22:H24"/>
    <mergeCell ref="I22:I24"/>
    <mergeCell ref="J22:J24"/>
    <mergeCell ref="K22:K24"/>
    <mergeCell ref="G11:J11"/>
    <mergeCell ref="C12:F12"/>
    <mergeCell ref="C17:K17"/>
    <mergeCell ref="C18:K18"/>
    <mergeCell ref="C19:F19"/>
    <mergeCell ref="G19:K19"/>
    <mergeCell ref="C1:K1"/>
    <mergeCell ref="L1:Q1"/>
    <mergeCell ref="C2:K2"/>
    <mergeCell ref="C3:K3"/>
    <mergeCell ref="C4:F4"/>
    <mergeCell ref="G4:K4"/>
  </mergeCells>
  <pageMargins left="0" right="0" top="0.74803149606299213" bottom="0.74803149606299213" header="0.31496062992125984" footer="0.31496062992125984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7" workbookViewId="0">
      <selection activeCell="F29" sqref="F29"/>
    </sheetView>
  </sheetViews>
  <sheetFormatPr defaultRowHeight="15"/>
  <cols>
    <col min="1" max="1" width="6" customWidth="1"/>
    <col min="2" max="2" width="11.28515625" hidden="1" customWidth="1"/>
    <col min="3" max="3" width="43.85546875" customWidth="1"/>
    <col min="7" max="7" width="10.5703125" customWidth="1"/>
  </cols>
  <sheetData>
    <row r="1" spans="1:7" ht="18">
      <c r="A1" s="477" t="s">
        <v>274</v>
      </c>
      <c r="B1" s="477"/>
      <c r="C1" s="477"/>
      <c r="D1" s="477"/>
      <c r="E1" s="477"/>
    </row>
    <row r="3" spans="1:7" ht="18.75" thickBot="1">
      <c r="A3" s="481" t="s">
        <v>280</v>
      </c>
      <c r="B3" s="481"/>
      <c r="C3" s="481"/>
      <c r="D3" s="481"/>
      <c r="E3" s="481"/>
    </row>
    <row r="4" spans="1:7">
      <c r="A4" s="185"/>
      <c r="B4" s="185"/>
      <c r="C4" s="185"/>
      <c r="D4" s="185"/>
      <c r="E4" s="185"/>
    </row>
    <row r="5" spans="1:7" ht="16.5" thickBot="1">
      <c r="A5" s="474" t="s">
        <v>228</v>
      </c>
      <c r="B5" s="474"/>
      <c r="C5" s="474"/>
      <c r="D5" s="474"/>
      <c r="E5" s="474"/>
      <c r="F5" s="184"/>
      <c r="G5" t="s">
        <v>229</v>
      </c>
    </row>
    <row r="6" spans="1:7">
      <c r="A6" s="236" t="s">
        <v>230</v>
      </c>
      <c r="B6" s="237" t="s">
        <v>231</v>
      </c>
      <c r="C6" s="240" t="s">
        <v>232</v>
      </c>
      <c r="D6" s="479" t="s">
        <v>233</v>
      </c>
      <c r="E6" s="480"/>
      <c r="F6" s="244" t="s">
        <v>234</v>
      </c>
      <c r="G6" s="245" t="s">
        <v>235</v>
      </c>
    </row>
    <row r="7" spans="1:7" ht="15.6" customHeight="1">
      <c r="A7" s="238">
        <v>1</v>
      </c>
      <c r="B7" s="219">
        <v>25</v>
      </c>
      <c r="C7" s="241" t="s">
        <v>73</v>
      </c>
      <c r="D7" s="195">
        <v>1.1000000000000001</v>
      </c>
      <c r="E7" s="243" t="s">
        <v>236</v>
      </c>
      <c r="F7" s="193" t="e">
        <f>'11.12 ОПТ'!#REF!</f>
        <v>#REF!</v>
      </c>
      <c r="G7" s="246" t="e">
        <f t="shared" ref="G7:G12" si="0">F7*D7</f>
        <v>#REF!</v>
      </c>
    </row>
    <row r="8" spans="1:7" ht="15.6" customHeight="1">
      <c r="A8" s="238">
        <v>2</v>
      </c>
      <c r="B8" s="219">
        <v>5048</v>
      </c>
      <c r="C8" s="241" t="s">
        <v>281</v>
      </c>
      <c r="D8" s="195">
        <v>5.6</v>
      </c>
      <c r="E8" s="243" t="s">
        <v>236</v>
      </c>
      <c r="F8" s="193" t="e">
        <f>'11.12 ОПТ'!#REF!</f>
        <v>#REF!</v>
      </c>
      <c r="G8" s="246" t="e">
        <f t="shared" si="0"/>
        <v>#REF!</v>
      </c>
    </row>
    <row r="9" spans="1:7" ht="15.6" customHeight="1">
      <c r="A9" s="238">
        <v>3</v>
      </c>
      <c r="B9" s="219">
        <v>5046</v>
      </c>
      <c r="C9" s="241" t="s">
        <v>282</v>
      </c>
      <c r="D9" s="195">
        <v>15.4</v>
      </c>
      <c r="E9" s="243" t="s">
        <v>236</v>
      </c>
      <c r="F9" s="193" t="e">
        <f>'11.12 ОПТ'!#REF!</f>
        <v>#REF!</v>
      </c>
      <c r="G9" s="246" t="e">
        <f t="shared" si="0"/>
        <v>#REF!</v>
      </c>
    </row>
    <row r="10" spans="1:7" ht="15.6" customHeight="1">
      <c r="A10" s="238">
        <v>4</v>
      </c>
      <c r="B10" s="219">
        <v>5047</v>
      </c>
      <c r="C10" s="241" t="s">
        <v>283</v>
      </c>
      <c r="D10" s="195">
        <v>4.8</v>
      </c>
      <c r="E10" s="243" t="s">
        <v>236</v>
      </c>
      <c r="F10" s="193" t="e">
        <f>'11.12 ОПТ'!#REF!</f>
        <v>#REF!</v>
      </c>
      <c r="G10" s="246" t="e">
        <f t="shared" si="0"/>
        <v>#REF!</v>
      </c>
    </row>
    <row r="11" spans="1:7" ht="15.6" customHeight="1">
      <c r="A11" s="238">
        <v>5</v>
      </c>
      <c r="B11" s="219">
        <v>5051</v>
      </c>
      <c r="C11" s="241" t="s">
        <v>284</v>
      </c>
      <c r="D11" s="195">
        <v>6.1</v>
      </c>
      <c r="E11" s="243" t="s">
        <v>236</v>
      </c>
      <c r="F11" s="193" t="e">
        <f>'11.12 ОПТ'!#REF!</f>
        <v>#REF!</v>
      </c>
      <c r="G11" s="246" t="e">
        <f t="shared" si="0"/>
        <v>#REF!</v>
      </c>
    </row>
    <row r="12" spans="1:7" ht="15.6" customHeight="1">
      <c r="A12" s="238">
        <v>6</v>
      </c>
      <c r="B12" s="219">
        <v>26726</v>
      </c>
      <c r="C12" s="241" t="s">
        <v>199</v>
      </c>
      <c r="D12" s="195">
        <v>21.4</v>
      </c>
      <c r="E12" s="243" t="s">
        <v>236</v>
      </c>
      <c r="F12" s="193" t="e">
        <f>'11.12 ОПТ'!#REF!</f>
        <v>#REF!</v>
      </c>
      <c r="G12" s="246" t="e">
        <f t="shared" si="0"/>
        <v>#REF!</v>
      </c>
    </row>
    <row r="13" spans="1:7" ht="15.6" customHeight="1">
      <c r="A13" s="238">
        <v>7</v>
      </c>
      <c r="B13" s="219">
        <v>26725</v>
      </c>
      <c r="C13" s="241" t="s">
        <v>198</v>
      </c>
      <c r="D13" s="189">
        <v>1</v>
      </c>
      <c r="E13" s="243" t="s">
        <v>236</v>
      </c>
      <c r="F13" s="193" t="e">
        <f>'11.12 ОПТ'!#REF!</f>
        <v>#REF!</v>
      </c>
      <c r="G13" s="246" t="e">
        <f t="shared" ref="G13:G23" si="1">F13*D13</f>
        <v>#REF!</v>
      </c>
    </row>
    <row r="14" spans="1:7" ht="15.6" customHeight="1">
      <c r="A14" s="238">
        <v>8</v>
      </c>
      <c r="B14" s="219">
        <v>26724</v>
      </c>
      <c r="C14" s="241" t="s">
        <v>197</v>
      </c>
      <c r="D14" s="195">
        <v>10.4</v>
      </c>
      <c r="E14" s="243" t="s">
        <v>236</v>
      </c>
      <c r="F14" s="193" t="e">
        <f>'11.12 ОПТ'!#REF!</f>
        <v>#REF!</v>
      </c>
      <c r="G14" s="246" t="e">
        <f t="shared" si="1"/>
        <v>#REF!</v>
      </c>
    </row>
    <row r="15" spans="1:7" ht="15.6" customHeight="1">
      <c r="A15" s="238">
        <v>9</v>
      </c>
      <c r="B15" s="219">
        <v>26727</v>
      </c>
      <c r="C15" s="241" t="s">
        <v>201</v>
      </c>
      <c r="D15" s="195">
        <v>3.6</v>
      </c>
      <c r="E15" s="243" t="s">
        <v>236</v>
      </c>
      <c r="F15" s="193" t="e">
        <f>'11.12 ОПТ'!#REF!</f>
        <v>#REF!</v>
      </c>
      <c r="G15" s="246" t="e">
        <f t="shared" si="1"/>
        <v>#REF!</v>
      </c>
    </row>
    <row r="16" spans="1:7" ht="15.6" customHeight="1">
      <c r="A16" s="238">
        <v>10</v>
      </c>
      <c r="B16" s="219">
        <v>223</v>
      </c>
      <c r="C16" s="241" t="s">
        <v>241</v>
      </c>
      <c r="D16" s="195">
        <v>7.7</v>
      </c>
      <c r="E16" s="243" t="s">
        <v>236</v>
      </c>
      <c r="F16" s="193" t="e">
        <f>'11.12 ОПТ'!#REF!</f>
        <v>#REF!</v>
      </c>
      <c r="G16" s="246" t="e">
        <f t="shared" si="1"/>
        <v>#REF!</v>
      </c>
    </row>
    <row r="17" spans="1:7" ht="15.6" customHeight="1">
      <c r="A17" s="238">
        <v>11</v>
      </c>
      <c r="B17" s="219">
        <v>5049</v>
      </c>
      <c r="C17" s="241" t="s">
        <v>285</v>
      </c>
      <c r="D17" s="195">
        <v>7.5</v>
      </c>
      <c r="E17" s="243" t="s">
        <v>236</v>
      </c>
      <c r="F17" s="193" t="e">
        <f>'11.12 ОПТ'!#REF!</f>
        <v>#REF!</v>
      </c>
      <c r="G17" s="246" t="e">
        <f t="shared" si="1"/>
        <v>#REF!</v>
      </c>
    </row>
    <row r="18" spans="1:7" ht="15.6" customHeight="1">
      <c r="A18" s="238">
        <v>12</v>
      </c>
      <c r="B18" s="219">
        <v>92</v>
      </c>
      <c r="C18" s="241" t="s">
        <v>243</v>
      </c>
      <c r="D18" s="195">
        <v>5.3</v>
      </c>
      <c r="E18" s="243" t="s">
        <v>236</v>
      </c>
      <c r="F18" s="193" t="e">
        <f>'11.12 ОПТ'!#REF!</f>
        <v>#REF!</v>
      </c>
      <c r="G18" s="246" t="e">
        <f t="shared" si="1"/>
        <v>#REF!</v>
      </c>
    </row>
    <row r="19" spans="1:7" ht="15.6" customHeight="1">
      <c r="A19" s="238">
        <v>13</v>
      </c>
      <c r="B19" s="219">
        <v>13998</v>
      </c>
      <c r="C19" s="241" t="s">
        <v>244</v>
      </c>
      <c r="D19" s="189">
        <v>1</v>
      </c>
      <c r="E19" s="243" t="s">
        <v>236</v>
      </c>
      <c r="F19" s="193" t="str">
        <f>'11.12 ОПТ'!G38</f>
        <v>/</v>
      </c>
      <c r="G19" s="246" t="e">
        <f t="shared" si="1"/>
        <v>#VALUE!</v>
      </c>
    </row>
    <row r="20" spans="1:7" ht="15.6" customHeight="1">
      <c r="A20" s="238">
        <v>14</v>
      </c>
      <c r="B20" s="219">
        <v>340</v>
      </c>
      <c r="C20" s="241" t="s">
        <v>245</v>
      </c>
      <c r="D20" s="195">
        <v>6.9</v>
      </c>
      <c r="E20" s="243" t="s">
        <v>236</v>
      </c>
      <c r="F20" s="193" t="e">
        <f>'11.12 ОПТ'!#REF!</f>
        <v>#REF!</v>
      </c>
      <c r="G20" s="246" t="e">
        <f t="shared" si="1"/>
        <v>#REF!</v>
      </c>
    </row>
    <row r="21" spans="1:7" ht="15.6" customHeight="1">
      <c r="A21" s="238">
        <v>15</v>
      </c>
      <c r="B21" s="219">
        <v>26729</v>
      </c>
      <c r="C21" s="241" t="s">
        <v>200</v>
      </c>
      <c r="D21" s="195">
        <v>0.3</v>
      </c>
      <c r="E21" s="243" t="s">
        <v>236</v>
      </c>
      <c r="F21" s="193" t="e">
        <f>'11.12 ОПТ'!#REF!</f>
        <v>#REF!</v>
      </c>
      <c r="G21" s="246" t="e">
        <f t="shared" si="1"/>
        <v>#REF!</v>
      </c>
    </row>
    <row r="22" spans="1:7" ht="15.6" customHeight="1">
      <c r="A22" s="238">
        <v>16</v>
      </c>
      <c r="B22" s="219">
        <v>296</v>
      </c>
      <c r="C22" s="241" t="s">
        <v>246</v>
      </c>
      <c r="D22" s="195">
        <v>0.2</v>
      </c>
      <c r="E22" s="243" t="s">
        <v>236</v>
      </c>
      <c r="F22" s="196">
        <v>0</v>
      </c>
      <c r="G22" s="246">
        <f t="shared" si="1"/>
        <v>0</v>
      </c>
    </row>
    <row r="23" spans="1:7" ht="15.6" customHeight="1" thickBot="1">
      <c r="A23" s="247">
        <v>17</v>
      </c>
      <c r="B23" s="248">
        <v>26728</v>
      </c>
      <c r="C23" s="249" t="s">
        <v>202</v>
      </c>
      <c r="D23" s="250">
        <v>1.7</v>
      </c>
      <c r="E23" s="251" t="s">
        <v>236</v>
      </c>
      <c r="F23" s="252" t="e">
        <f>'11.12 ОПТ'!#REF!</f>
        <v>#REF!</v>
      </c>
      <c r="G23" s="253" t="e">
        <f t="shared" si="1"/>
        <v>#REF!</v>
      </c>
    </row>
    <row r="24" spans="1:7" s="257" customFormat="1" ht="12.6" customHeight="1" thickBot="1">
      <c r="A24" s="254"/>
      <c r="B24" s="239" t="s">
        <v>250</v>
      </c>
      <c r="C24" s="239"/>
      <c r="D24" s="242">
        <v>100</v>
      </c>
      <c r="E24" s="255"/>
      <c r="F24" s="258" t="e">
        <f>G24/D24</f>
        <v>#REF!</v>
      </c>
      <c r="G24" s="256" t="e">
        <f>SUM(G7:G23)</f>
        <v>#REF!</v>
      </c>
    </row>
    <row r="25" spans="1:7" ht="16.149999999999999" customHeight="1">
      <c r="A25" s="204" t="s">
        <v>251</v>
      </c>
      <c r="B25" s="204"/>
      <c r="C25" s="204"/>
      <c r="D25" s="205"/>
      <c r="E25" s="204"/>
      <c r="F25" s="206" t="e">
        <f>F24-F30</f>
        <v>#REF!</v>
      </c>
      <c r="G25" s="207" t="e">
        <f>G24-G30</f>
        <v>#REF!</v>
      </c>
    </row>
    <row r="26" spans="1:7">
      <c r="A26" s="215"/>
      <c r="B26" s="215"/>
      <c r="C26" s="215"/>
      <c r="D26" s="215"/>
      <c r="E26" s="215"/>
    </row>
    <row r="27" spans="1:7" ht="16.5" thickBot="1">
      <c r="A27" s="482" t="s">
        <v>252</v>
      </c>
      <c r="B27" s="482"/>
      <c r="C27" s="482"/>
      <c r="D27" s="482"/>
      <c r="E27" s="482"/>
    </row>
    <row r="28" spans="1:7">
      <c r="A28" s="236" t="s">
        <v>230</v>
      </c>
      <c r="B28" s="237" t="s">
        <v>231</v>
      </c>
      <c r="C28" s="237" t="s">
        <v>232</v>
      </c>
      <c r="D28" s="479" t="s">
        <v>233</v>
      </c>
      <c r="E28" s="480"/>
      <c r="F28" s="244" t="s">
        <v>234</v>
      </c>
      <c r="G28" s="245" t="s">
        <v>235</v>
      </c>
    </row>
    <row r="29" spans="1:7" ht="12" customHeight="1" thickBot="1">
      <c r="A29" s="238">
        <v>1</v>
      </c>
      <c r="B29" s="219">
        <v>267</v>
      </c>
      <c r="C29" s="191" t="s">
        <v>286</v>
      </c>
      <c r="D29" s="189">
        <v>100</v>
      </c>
      <c r="E29" s="243" t="s">
        <v>236</v>
      </c>
      <c r="F29" s="193" t="e">
        <f>'11.12 ОПТ'!#REF!</f>
        <v>#REF!</v>
      </c>
      <c r="G29" s="246" t="e">
        <f>F29*D29</f>
        <v>#REF!</v>
      </c>
    </row>
    <row r="30" spans="1:7" s="257" customFormat="1" ht="15.75" thickBot="1">
      <c r="A30" s="254"/>
      <c r="B30" s="239" t="s">
        <v>250</v>
      </c>
      <c r="C30" s="239"/>
      <c r="D30" s="242">
        <v>100</v>
      </c>
      <c r="E30" s="255"/>
      <c r="F30" s="258" t="e">
        <f>G30/D30</f>
        <v>#REF!</v>
      </c>
      <c r="G30" s="256" t="e">
        <f>G29</f>
        <v>#REF!</v>
      </c>
    </row>
    <row r="32" spans="1:7">
      <c r="A32" t="str">
        <f>'11.12 ОПТ'!A6</f>
        <v>ПРАЙС - ЛИСТ ОТ 13.08.2018г. Свинина (ОПТ)</v>
      </c>
    </row>
  </sheetData>
  <mergeCells count="6">
    <mergeCell ref="D28:E28"/>
    <mergeCell ref="A1:E1"/>
    <mergeCell ref="A3:E3"/>
    <mergeCell ref="A5:E5"/>
    <mergeCell ref="D6:E6"/>
    <mergeCell ref="A27:E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view="pageBreakPreview" topLeftCell="A22" zoomScaleNormal="100" zoomScaleSheetLayoutView="100" workbookViewId="0">
      <selection activeCell="J15" sqref="J15"/>
    </sheetView>
  </sheetViews>
  <sheetFormatPr defaultRowHeight="15"/>
  <cols>
    <col min="1" max="1" width="4.28515625" customWidth="1"/>
    <col min="2" max="2" width="41.140625" customWidth="1"/>
    <col min="3" max="3" width="19.28515625" customWidth="1"/>
    <col min="4" max="4" width="19.5703125" customWidth="1"/>
    <col min="5" max="5" width="13.42578125" customWidth="1"/>
    <col min="6" max="6" width="9.28515625" customWidth="1"/>
    <col min="7" max="7" width="4.28515625" customWidth="1"/>
    <col min="8" max="8" width="8" customWidth="1"/>
  </cols>
  <sheetData>
    <row r="1" spans="1:11" ht="40.5" customHeight="1">
      <c r="A1" s="412" t="s">
        <v>643</v>
      </c>
      <c r="B1" s="413"/>
      <c r="C1" s="413"/>
      <c r="D1" s="413"/>
      <c r="E1" s="413"/>
      <c r="F1" s="413"/>
      <c r="G1" s="413"/>
      <c r="H1" s="413"/>
    </row>
    <row r="2" spans="1:11" ht="22.15" customHeight="1">
      <c r="A2" s="413"/>
      <c r="B2" s="413"/>
      <c r="C2" s="413"/>
      <c r="D2" s="413"/>
      <c r="E2" s="413"/>
      <c r="F2" s="413"/>
      <c r="G2" s="413"/>
      <c r="H2" s="413"/>
    </row>
    <row r="3" spans="1:11" ht="16.899999999999999" customHeight="1">
      <c r="A3" s="413"/>
      <c r="B3" s="413"/>
      <c r="C3" s="413"/>
      <c r="D3" s="413"/>
      <c r="E3" s="413"/>
      <c r="F3" s="413"/>
      <c r="G3" s="413"/>
      <c r="H3" s="413"/>
    </row>
    <row r="4" spans="1:11" ht="123" customHeight="1">
      <c r="A4" s="414"/>
      <c r="B4" s="414"/>
      <c r="C4" s="414"/>
      <c r="D4" s="414"/>
      <c r="E4" s="414"/>
      <c r="F4" s="414"/>
      <c r="G4" s="414"/>
      <c r="H4" s="414"/>
      <c r="K4" t="s">
        <v>615</v>
      </c>
    </row>
    <row r="5" spans="1:11" ht="21" customHeight="1">
      <c r="A5" s="415" t="s">
        <v>616</v>
      </c>
      <c r="B5" s="415"/>
      <c r="C5" s="415"/>
      <c r="D5" s="415"/>
      <c r="E5" s="415"/>
      <c r="F5" s="415"/>
      <c r="G5" s="415"/>
      <c r="H5" s="415"/>
    </row>
    <row r="6" spans="1:11" ht="33.75" customHeight="1" thickBot="1">
      <c r="A6" s="416" t="s">
        <v>774</v>
      </c>
      <c r="B6" s="416"/>
      <c r="C6" s="416"/>
      <c r="D6" s="416"/>
      <c r="E6" s="416"/>
      <c r="F6" s="416"/>
      <c r="G6" s="416"/>
      <c r="H6" s="416"/>
    </row>
    <row r="7" spans="1:11" ht="43.15" customHeight="1" thickBot="1">
      <c r="A7" s="306" t="s">
        <v>4</v>
      </c>
      <c r="B7" s="307">
        <v>2</v>
      </c>
      <c r="C7" s="308" t="s">
        <v>516</v>
      </c>
      <c r="D7" s="308" t="s">
        <v>517</v>
      </c>
      <c r="E7" s="308" t="s">
        <v>518</v>
      </c>
      <c r="F7" s="417" t="s">
        <v>571</v>
      </c>
      <c r="G7" s="418"/>
      <c r="H7" s="419" t="s">
        <v>6</v>
      </c>
    </row>
    <row r="8" spans="1:11" ht="21.75" customHeight="1" thickBot="1">
      <c r="A8" s="309" t="s">
        <v>553</v>
      </c>
      <c r="B8" s="301"/>
      <c r="C8" s="301"/>
      <c r="D8" s="301"/>
      <c r="E8" s="301"/>
      <c r="F8" s="431" t="s">
        <v>653</v>
      </c>
      <c r="G8" s="432"/>
      <c r="H8" s="433"/>
    </row>
    <row r="9" spans="1:11" ht="30">
      <c r="A9" s="159">
        <v>1</v>
      </c>
      <c r="B9" s="326" t="s">
        <v>595</v>
      </c>
      <c r="C9" s="324" t="s">
        <v>519</v>
      </c>
      <c r="D9" s="425" t="s">
        <v>520</v>
      </c>
      <c r="E9" s="428" t="s">
        <v>522</v>
      </c>
      <c r="F9" s="434" t="s">
        <v>596</v>
      </c>
      <c r="G9" s="435"/>
      <c r="H9" s="436"/>
    </row>
    <row r="10" spans="1:11" ht="30">
      <c r="A10" s="16">
        <v>2</v>
      </c>
      <c r="B10" s="295" t="s">
        <v>682</v>
      </c>
      <c r="C10" s="325" t="s">
        <v>519</v>
      </c>
      <c r="D10" s="426"/>
      <c r="E10" s="429"/>
      <c r="F10" s="437" t="s">
        <v>778</v>
      </c>
      <c r="G10" s="438"/>
      <c r="H10" s="439"/>
    </row>
    <row r="11" spans="1:11" ht="27.75" customHeight="1">
      <c r="A11" s="16">
        <v>4</v>
      </c>
      <c r="B11" s="295" t="s">
        <v>699</v>
      </c>
      <c r="C11" s="325" t="s">
        <v>519</v>
      </c>
      <c r="D11" s="426"/>
      <c r="E11" s="429"/>
      <c r="F11" s="437" t="s">
        <v>772</v>
      </c>
      <c r="G11" s="438"/>
      <c r="H11" s="439"/>
    </row>
    <row r="12" spans="1:11" ht="30">
      <c r="A12" s="16">
        <v>5</v>
      </c>
      <c r="B12" s="295" t="s">
        <v>580</v>
      </c>
      <c r="C12" s="325" t="s">
        <v>519</v>
      </c>
      <c r="D12" s="426"/>
      <c r="E12" s="429"/>
      <c r="F12" s="437" t="s">
        <v>601</v>
      </c>
      <c r="G12" s="438"/>
      <c r="H12" s="439"/>
    </row>
    <row r="13" spans="1:11" ht="30">
      <c r="A13" s="16">
        <v>6</v>
      </c>
      <c r="B13" s="295" t="s">
        <v>681</v>
      </c>
      <c r="C13" s="325" t="s">
        <v>519</v>
      </c>
      <c r="D13" s="427"/>
      <c r="E13" s="430"/>
      <c r="F13" s="437" t="s">
        <v>757</v>
      </c>
      <c r="G13" s="438"/>
      <c r="H13" s="439"/>
    </row>
    <row r="14" spans="1:11" ht="27.75" customHeight="1" thickBot="1">
      <c r="A14" s="16">
        <v>7</v>
      </c>
      <c r="B14" s="327" t="s">
        <v>773</v>
      </c>
      <c r="C14" s="325" t="s">
        <v>519</v>
      </c>
      <c r="D14" s="305" t="s">
        <v>521</v>
      </c>
      <c r="E14" s="303"/>
      <c r="F14" s="440">
        <v>0</v>
      </c>
      <c r="G14" s="441"/>
      <c r="H14" s="442"/>
    </row>
    <row r="15" spans="1:11" ht="27.75" customHeight="1" thickBot="1">
      <c r="A15" s="16">
        <v>8</v>
      </c>
      <c r="B15" s="327" t="s">
        <v>700</v>
      </c>
      <c r="C15" s="325" t="s">
        <v>18</v>
      </c>
      <c r="D15" s="305" t="s">
        <v>521</v>
      </c>
      <c r="E15" s="303"/>
      <c r="F15" s="440" t="s">
        <v>779</v>
      </c>
      <c r="G15" s="441"/>
      <c r="H15" s="442"/>
    </row>
    <row r="16" spans="1:11" ht="15.75" thickBot="1">
      <c r="A16" s="309" t="s">
        <v>523</v>
      </c>
      <c r="B16" s="310"/>
      <c r="C16" s="310"/>
      <c r="D16" s="310"/>
      <c r="E16" s="310"/>
      <c r="F16" s="310"/>
      <c r="G16" s="310"/>
      <c r="H16" s="310"/>
    </row>
    <row r="17" spans="1:8">
      <c r="A17" s="159">
        <v>9</v>
      </c>
      <c r="B17" s="331" t="s">
        <v>524</v>
      </c>
      <c r="C17" s="324" t="s">
        <v>604</v>
      </c>
      <c r="D17" s="304" t="s">
        <v>531</v>
      </c>
      <c r="E17" s="302"/>
      <c r="F17" s="409" t="s">
        <v>654</v>
      </c>
      <c r="G17" s="410"/>
      <c r="H17" s="411"/>
    </row>
    <row r="18" spans="1:8">
      <c r="A18" s="311">
        <v>10</v>
      </c>
      <c r="B18" s="332" t="s">
        <v>597</v>
      </c>
      <c r="C18" s="328" t="s">
        <v>604</v>
      </c>
      <c r="D18" s="6" t="s">
        <v>532</v>
      </c>
      <c r="E18" s="316"/>
      <c r="F18" s="400" t="s">
        <v>586</v>
      </c>
      <c r="G18" s="401"/>
      <c r="H18" s="402"/>
    </row>
    <row r="19" spans="1:8">
      <c r="A19" s="311">
        <v>11</v>
      </c>
      <c r="B19" s="332" t="s">
        <v>525</v>
      </c>
      <c r="C19" s="328" t="s">
        <v>604</v>
      </c>
      <c r="D19" s="6" t="s">
        <v>533</v>
      </c>
      <c r="E19" s="316"/>
      <c r="F19" s="400" t="s">
        <v>670</v>
      </c>
      <c r="G19" s="401"/>
      <c r="H19" s="402"/>
    </row>
    <row r="20" spans="1:8">
      <c r="A20" s="311">
        <v>12</v>
      </c>
      <c r="B20" s="332" t="s">
        <v>526</v>
      </c>
      <c r="C20" s="328" t="s">
        <v>604</v>
      </c>
      <c r="D20" s="6" t="s">
        <v>534</v>
      </c>
      <c r="E20" s="316"/>
      <c r="F20" s="400" t="s">
        <v>601</v>
      </c>
      <c r="G20" s="401"/>
      <c r="H20" s="402"/>
    </row>
    <row r="21" spans="1:8">
      <c r="A21" s="311">
        <v>13</v>
      </c>
      <c r="B21" s="332" t="s">
        <v>588</v>
      </c>
      <c r="C21" s="328" t="s">
        <v>604</v>
      </c>
      <c r="D21" s="6" t="s">
        <v>535</v>
      </c>
      <c r="E21" s="316"/>
      <c r="F21" s="400" t="s">
        <v>669</v>
      </c>
      <c r="G21" s="401"/>
      <c r="H21" s="402"/>
    </row>
    <row r="22" spans="1:8">
      <c r="A22" s="311">
        <v>14</v>
      </c>
      <c r="B22" s="332" t="s">
        <v>589</v>
      </c>
      <c r="C22" s="328" t="s">
        <v>604</v>
      </c>
      <c r="D22" s="6" t="s">
        <v>536</v>
      </c>
      <c r="E22" s="316"/>
      <c r="F22" s="400" t="s">
        <v>668</v>
      </c>
      <c r="G22" s="401"/>
      <c r="H22" s="402"/>
    </row>
    <row r="23" spans="1:8">
      <c r="A23" s="311">
        <v>15</v>
      </c>
      <c r="B23" s="332" t="s">
        <v>527</v>
      </c>
      <c r="C23" s="328" t="s">
        <v>604</v>
      </c>
      <c r="D23" s="6" t="s">
        <v>537</v>
      </c>
      <c r="E23" s="316"/>
      <c r="F23" s="400" t="s">
        <v>584</v>
      </c>
      <c r="G23" s="401"/>
      <c r="H23" s="402"/>
    </row>
    <row r="24" spans="1:8" s="267" customFormat="1" ht="16.5" customHeight="1">
      <c r="A24" s="311">
        <v>16</v>
      </c>
      <c r="B24" s="332" t="s">
        <v>528</v>
      </c>
      <c r="C24" s="328" t="s">
        <v>604</v>
      </c>
      <c r="D24" s="6" t="s">
        <v>538</v>
      </c>
      <c r="E24" s="316"/>
      <c r="F24" s="400" t="s">
        <v>603</v>
      </c>
      <c r="G24" s="401"/>
      <c r="H24" s="402"/>
    </row>
    <row r="25" spans="1:8">
      <c r="A25" s="16">
        <v>17</v>
      </c>
      <c r="B25" s="314" t="s">
        <v>529</v>
      </c>
      <c r="C25" s="329" t="s">
        <v>604</v>
      </c>
      <c r="D25" s="6" t="s">
        <v>538</v>
      </c>
      <c r="E25" s="317"/>
      <c r="F25" s="400" t="s">
        <v>673</v>
      </c>
      <c r="G25" s="401"/>
      <c r="H25" s="402"/>
    </row>
    <row r="26" spans="1:8">
      <c r="A26" s="16">
        <v>18</v>
      </c>
      <c r="B26" s="314" t="s">
        <v>671</v>
      </c>
      <c r="C26" s="329" t="s">
        <v>604</v>
      </c>
      <c r="D26" s="6" t="s">
        <v>672</v>
      </c>
      <c r="E26" s="317"/>
      <c r="F26" s="400" t="s">
        <v>674</v>
      </c>
      <c r="G26" s="401"/>
      <c r="H26" s="402"/>
    </row>
    <row r="27" spans="1:8">
      <c r="A27" s="16">
        <v>19</v>
      </c>
      <c r="B27" s="314" t="s">
        <v>598</v>
      </c>
      <c r="C27" s="329" t="s">
        <v>604</v>
      </c>
      <c r="D27" s="6" t="s">
        <v>532</v>
      </c>
      <c r="E27" s="8"/>
      <c r="F27" s="400" t="s">
        <v>575</v>
      </c>
      <c r="G27" s="401"/>
      <c r="H27" s="402"/>
    </row>
    <row r="28" spans="1:8" ht="15.75" thickBot="1">
      <c r="A28" s="32">
        <v>20</v>
      </c>
      <c r="B28" s="333" t="s">
        <v>530</v>
      </c>
      <c r="C28" s="330" t="s">
        <v>604</v>
      </c>
      <c r="D28" s="361" t="s">
        <v>535</v>
      </c>
      <c r="E28" s="323"/>
      <c r="F28" s="403" t="s">
        <v>613</v>
      </c>
      <c r="G28" s="404"/>
      <c r="H28" s="405"/>
    </row>
    <row r="29" spans="1:8" ht="15.75" thickBot="1">
      <c r="A29" s="32">
        <v>21</v>
      </c>
      <c r="B29" s="333" t="s">
        <v>683</v>
      </c>
      <c r="C29" s="330" t="s">
        <v>604</v>
      </c>
      <c r="D29" s="361" t="s">
        <v>684</v>
      </c>
      <c r="E29" s="323"/>
      <c r="F29" s="406" t="s">
        <v>685</v>
      </c>
      <c r="G29" s="407"/>
      <c r="H29" s="408"/>
    </row>
    <row r="30" spans="1:8" ht="15.75" thickBot="1">
      <c r="A30" s="309" t="s">
        <v>539</v>
      </c>
      <c r="B30" s="310"/>
      <c r="C30" s="310"/>
      <c r="D30" s="310"/>
      <c r="E30" s="310"/>
      <c r="F30" s="310"/>
      <c r="G30" s="310"/>
      <c r="H30" s="310"/>
    </row>
    <row r="31" spans="1:8">
      <c r="A31" s="159">
        <v>22</v>
      </c>
      <c r="B31" s="331" t="s">
        <v>36</v>
      </c>
      <c r="C31" s="334" t="s">
        <v>605</v>
      </c>
      <c r="D31" s="304"/>
      <c r="E31" s="160"/>
      <c r="F31" s="259">
        <v>0</v>
      </c>
      <c r="G31" s="313" t="s">
        <v>223</v>
      </c>
      <c r="H31" s="352" t="s">
        <v>576</v>
      </c>
    </row>
    <row r="32" spans="1:8">
      <c r="A32" s="16">
        <v>23</v>
      </c>
      <c r="B32" s="314" t="s">
        <v>540</v>
      </c>
      <c r="C32" s="335" t="s">
        <v>605</v>
      </c>
      <c r="D32" s="6"/>
      <c r="E32" s="315"/>
      <c r="F32" s="353" t="s">
        <v>587</v>
      </c>
      <c r="G32" s="313" t="s">
        <v>223</v>
      </c>
      <c r="H32" s="355" t="s">
        <v>667</v>
      </c>
    </row>
    <row r="33" spans="1:8">
      <c r="A33" s="16">
        <v>24</v>
      </c>
      <c r="B33" s="314" t="s">
        <v>37</v>
      </c>
      <c r="C33" s="335" t="s">
        <v>605</v>
      </c>
      <c r="D33" s="6"/>
      <c r="E33" s="315"/>
      <c r="F33" s="353" t="s">
        <v>661</v>
      </c>
      <c r="G33" s="262" t="s">
        <v>223</v>
      </c>
      <c r="H33" s="355" t="s">
        <v>648</v>
      </c>
    </row>
    <row r="34" spans="1:8">
      <c r="A34" s="16">
        <v>25</v>
      </c>
      <c r="B34" s="314" t="s">
        <v>38</v>
      </c>
      <c r="C34" s="335" t="s">
        <v>605</v>
      </c>
      <c r="D34" s="6"/>
      <c r="E34" s="315"/>
      <c r="F34" s="353" t="s">
        <v>567</v>
      </c>
      <c r="G34" s="262" t="s">
        <v>223</v>
      </c>
      <c r="H34" s="355" t="s">
        <v>676</v>
      </c>
    </row>
    <row r="35" spans="1:8">
      <c r="A35" s="16">
        <v>26</v>
      </c>
      <c r="B35" s="314" t="s">
        <v>541</v>
      </c>
      <c r="C35" s="335" t="s">
        <v>605</v>
      </c>
      <c r="D35" s="6"/>
      <c r="E35" s="315"/>
      <c r="F35" s="353" t="s">
        <v>677</v>
      </c>
      <c r="G35" s="262" t="s">
        <v>223</v>
      </c>
      <c r="H35" s="355" t="s">
        <v>602</v>
      </c>
    </row>
    <row r="36" spans="1:8">
      <c r="A36" s="16">
        <v>27</v>
      </c>
      <c r="B36" s="314" t="s">
        <v>45</v>
      </c>
      <c r="C36" s="335" t="s">
        <v>605</v>
      </c>
      <c r="D36" s="6"/>
      <c r="E36" s="315"/>
      <c r="F36" s="353" t="s">
        <v>576</v>
      </c>
      <c r="G36" s="313" t="s">
        <v>223</v>
      </c>
      <c r="H36" s="355" t="s">
        <v>678</v>
      </c>
    </row>
    <row r="37" spans="1:8">
      <c r="A37" s="16">
        <v>28</v>
      </c>
      <c r="B37" s="314" t="s">
        <v>542</v>
      </c>
      <c r="C37" s="335" t="s">
        <v>605</v>
      </c>
      <c r="D37" s="6"/>
      <c r="E37" s="315"/>
      <c r="F37" s="261" t="s">
        <v>658</v>
      </c>
      <c r="G37" s="313" t="s">
        <v>223</v>
      </c>
      <c r="H37" s="263" t="s">
        <v>591</v>
      </c>
    </row>
    <row r="38" spans="1:8" ht="20.25" customHeight="1">
      <c r="A38" s="16">
        <v>29</v>
      </c>
      <c r="B38" s="314" t="s">
        <v>543</v>
      </c>
      <c r="C38" s="335" t="s">
        <v>606</v>
      </c>
      <c r="D38" s="6"/>
      <c r="E38" s="315"/>
      <c r="F38" s="261" t="s">
        <v>576</v>
      </c>
      <c r="G38" s="262" t="s">
        <v>223</v>
      </c>
      <c r="H38" s="263" t="s">
        <v>570</v>
      </c>
    </row>
    <row r="39" spans="1:8">
      <c r="A39" s="16">
        <v>30</v>
      </c>
      <c r="B39" s="314" t="s">
        <v>51</v>
      </c>
      <c r="C39" s="335" t="s">
        <v>605</v>
      </c>
      <c r="D39" s="6"/>
      <c r="E39" s="315"/>
      <c r="F39" s="353" t="s">
        <v>567</v>
      </c>
      <c r="G39" s="262" t="s">
        <v>223</v>
      </c>
      <c r="H39" s="263" t="s">
        <v>573</v>
      </c>
    </row>
    <row r="40" spans="1:8">
      <c r="A40" s="16">
        <v>31</v>
      </c>
      <c r="B40" s="314" t="s">
        <v>48</v>
      </c>
      <c r="C40" s="335" t="s">
        <v>605</v>
      </c>
      <c r="D40" s="6"/>
      <c r="E40" s="315"/>
      <c r="F40" s="261" t="s">
        <v>590</v>
      </c>
      <c r="G40" s="262" t="s">
        <v>223</v>
      </c>
      <c r="H40" s="263" t="s">
        <v>585</v>
      </c>
    </row>
    <row r="41" spans="1:8" ht="15.75" thickBot="1">
      <c r="A41" s="16">
        <v>32</v>
      </c>
      <c r="B41" s="333" t="s">
        <v>544</v>
      </c>
      <c r="C41" s="336" t="s">
        <v>605</v>
      </c>
      <c r="D41" s="361"/>
      <c r="E41" s="149"/>
      <c r="F41" s="357" t="s">
        <v>592</v>
      </c>
      <c r="G41" s="358" t="s">
        <v>223</v>
      </c>
      <c r="H41" s="359" t="s">
        <v>593</v>
      </c>
    </row>
    <row r="42" spans="1:8" ht="15.75" thickBot="1">
      <c r="A42" s="16">
        <v>33</v>
      </c>
      <c r="B42" s="333" t="s">
        <v>686</v>
      </c>
      <c r="C42" s="336" t="s">
        <v>605</v>
      </c>
      <c r="D42" s="356"/>
      <c r="E42" s="149"/>
      <c r="F42" s="353" t="s">
        <v>592</v>
      </c>
      <c r="G42" s="354" t="s">
        <v>223</v>
      </c>
      <c r="H42" s="355" t="s">
        <v>593</v>
      </c>
    </row>
    <row r="43" spans="1:8">
      <c r="A43" s="16">
        <v>34</v>
      </c>
      <c r="B43" s="350" t="s">
        <v>659</v>
      </c>
      <c r="C43" s="335" t="s">
        <v>605</v>
      </c>
      <c r="D43" s="343"/>
      <c r="E43" s="351"/>
      <c r="F43" s="261">
        <v>0</v>
      </c>
      <c r="G43" s="262"/>
      <c r="H43" s="355" t="s">
        <v>660</v>
      </c>
    </row>
    <row r="44" spans="1:8" ht="15.75" thickBot="1">
      <c r="A44" s="16">
        <v>35</v>
      </c>
      <c r="B44" s="333" t="s">
        <v>663</v>
      </c>
      <c r="C44" s="336" t="s">
        <v>605</v>
      </c>
      <c r="D44" s="356"/>
      <c r="E44" s="149"/>
      <c r="F44" s="353">
        <v>0</v>
      </c>
      <c r="G44" s="354" t="s">
        <v>223</v>
      </c>
      <c r="H44" s="355" t="s">
        <v>568</v>
      </c>
    </row>
    <row r="45" spans="1:8" ht="15.75" thickBot="1">
      <c r="A45" s="16">
        <v>36</v>
      </c>
      <c r="B45" s="333" t="s">
        <v>664</v>
      </c>
      <c r="C45" s="336" t="s">
        <v>605</v>
      </c>
      <c r="D45" s="361"/>
      <c r="E45" s="149"/>
      <c r="F45" s="357" t="s">
        <v>569</v>
      </c>
      <c r="G45" s="358" t="s">
        <v>223</v>
      </c>
      <c r="H45" s="359" t="s">
        <v>665</v>
      </c>
    </row>
    <row r="46" spans="1:8" ht="15.75" thickBot="1">
      <c r="A46" s="16">
        <v>37</v>
      </c>
      <c r="B46" s="333" t="s">
        <v>687</v>
      </c>
      <c r="C46" s="336" t="s">
        <v>605</v>
      </c>
      <c r="D46" s="361"/>
      <c r="E46" s="149"/>
      <c r="F46" s="357" t="s">
        <v>688</v>
      </c>
      <c r="G46" s="358" t="s">
        <v>223</v>
      </c>
      <c r="H46" s="359" t="s">
        <v>594</v>
      </c>
    </row>
    <row r="47" spans="1:8" ht="15.75" thickBot="1">
      <c r="A47" s="16">
        <v>38</v>
      </c>
      <c r="B47" s="333" t="s">
        <v>689</v>
      </c>
      <c r="C47" s="336" t="s">
        <v>605</v>
      </c>
      <c r="D47" s="361"/>
      <c r="E47" s="149"/>
      <c r="F47" s="357" t="s">
        <v>690</v>
      </c>
      <c r="G47" s="358" t="s">
        <v>223</v>
      </c>
      <c r="H47" s="359" t="s">
        <v>691</v>
      </c>
    </row>
    <row r="48" spans="1:8" ht="15.75" thickBot="1">
      <c r="A48" s="16">
        <v>39</v>
      </c>
      <c r="B48" s="333" t="s">
        <v>692</v>
      </c>
      <c r="C48" s="336" t="s">
        <v>605</v>
      </c>
      <c r="D48" s="361"/>
      <c r="E48" s="149"/>
      <c r="F48" s="357" t="s">
        <v>586</v>
      </c>
      <c r="G48" s="358" t="s">
        <v>223</v>
      </c>
      <c r="H48" s="359" t="s">
        <v>567</v>
      </c>
    </row>
    <row r="49" spans="1:8" ht="15.75" thickBot="1">
      <c r="A49" s="16">
        <v>40</v>
      </c>
      <c r="B49" s="333" t="s">
        <v>693</v>
      </c>
      <c r="C49" s="336" t="s">
        <v>605</v>
      </c>
      <c r="D49" s="361"/>
      <c r="E49" s="149"/>
      <c r="F49" s="357" t="s">
        <v>694</v>
      </c>
      <c r="G49" s="358" t="s">
        <v>223</v>
      </c>
      <c r="H49" s="359" t="s">
        <v>647</v>
      </c>
    </row>
    <row r="50" spans="1:8" ht="15.75" thickBot="1">
      <c r="A50" s="16">
        <v>41</v>
      </c>
      <c r="B50" s="333" t="s">
        <v>695</v>
      </c>
      <c r="C50" s="336" t="s">
        <v>605</v>
      </c>
      <c r="D50" s="361"/>
      <c r="E50" s="149"/>
      <c r="F50" s="357" t="s">
        <v>696</v>
      </c>
      <c r="G50" s="358" t="s">
        <v>223</v>
      </c>
      <c r="H50" s="359" t="s">
        <v>594</v>
      </c>
    </row>
    <row r="51" spans="1:8" ht="15.75" thickBot="1">
      <c r="A51" s="16">
        <v>42</v>
      </c>
      <c r="B51" s="333" t="s">
        <v>697</v>
      </c>
      <c r="C51" s="336" t="s">
        <v>605</v>
      </c>
      <c r="D51" s="312"/>
      <c r="E51" s="149"/>
      <c r="F51" s="357" t="s">
        <v>698</v>
      </c>
      <c r="G51" s="262" t="s">
        <v>223</v>
      </c>
      <c r="H51" s="359" t="s">
        <v>591</v>
      </c>
    </row>
    <row r="52" spans="1:8" ht="15.75" thickBot="1">
      <c r="A52" s="300" t="s">
        <v>545</v>
      </c>
      <c r="B52" s="301"/>
      <c r="C52" s="301"/>
      <c r="D52" s="301"/>
      <c r="E52" s="301"/>
      <c r="F52" s="301"/>
      <c r="G52" s="301"/>
      <c r="H52" s="301"/>
    </row>
    <row r="53" spans="1:8" ht="16.5" customHeight="1">
      <c r="A53" s="318">
        <v>43</v>
      </c>
      <c r="B53" s="331" t="s">
        <v>546</v>
      </c>
      <c r="C53" s="334" t="s">
        <v>221</v>
      </c>
      <c r="D53" s="320"/>
      <c r="E53" s="160"/>
      <c r="F53" s="259" t="s">
        <v>577</v>
      </c>
      <c r="G53" s="313" t="s">
        <v>223</v>
      </c>
      <c r="H53" s="260" t="s">
        <v>587</v>
      </c>
    </row>
    <row r="54" spans="1:8" ht="15.75" thickBot="1">
      <c r="A54" s="319">
        <v>44</v>
      </c>
      <c r="B54" s="314" t="s">
        <v>547</v>
      </c>
      <c r="C54" s="337" t="s">
        <v>221</v>
      </c>
      <c r="D54" s="321"/>
      <c r="E54" s="41"/>
      <c r="F54" s="353" t="s">
        <v>573</v>
      </c>
      <c r="G54" s="313" t="s">
        <v>223</v>
      </c>
      <c r="H54" s="355" t="s">
        <v>666</v>
      </c>
    </row>
    <row r="55" spans="1:8" ht="12.75" customHeight="1">
      <c r="A55" s="318">
        <v>45</v>
      </c>
      <c r="B55" s="314" t="s">
        <v>548</v>
      </c>
      <c r="C55" s="337" t="s">
        <v>221</v>
      </c>
      <c r="D55" s="321"/>
      <c r="E55" s="41"/>
      <c r="F55" s="261" t="s">
        <v>576</v>
      </c>
      <c r="G55" s="262" t="s">
        <v>223</v>
      </c>
      <c r="H55" s="263" t="s">
        <v>568</v>
      </c>
    </row>
    <row r="56" spans="1:8" ht="15.75" thickBot="1">
      <c r="A56" s="319">
        <v>46</v>
      </c>
      <c r="B56" s="295" t="s">
        <v>549</v>
      </c>
      <c r="C56" s="325" t="s">
        <v>221</v>
      </c>
      <c r="D56" s="321"/>
      <c r="E56" s="41"/>
      <c r="F56" s="261" t="s">
        <v>579</v>
      </c>
      <c r="G56" s="262" t="s">
        <v>223</v>
      </c>
      <c r="H56" s="263" t="s">
        <v>594</v>
      </c>
    </row>
    <row r="57" spans="1:8" ht="18" customHeight="1">
      <c r="A57" s="318">
        <v>47</v>
      </c>
      <c r="B57" s="295" t="s">
        <v>550</v>
      </c>
      <c r="C57" s="325" t="s">
        <v>221</v>
      </c>
      <c r="D57" s="321"/>
      <c r="E57" s="41"/>
      <c r="F57" s="261" t="s">
        <v>608</v>
      </c>
      <c r="G57" s="262" t="s">
        <v>223</v>
      </c>
      <c r="H57" s="263" t="s">
        <v>614</v>
      </c>
    </row>
    <row r="58" spans="1:8" ht="18" customHeight="1" thickBot="1">
      <c r="A58" s="319">
        <v>48</v>
      </c>
      <c r="B58" s="333" t="s">
        <v>551</v>
      </c>
      <c r="C58" s="336" t="s">
        <v>221</v>
      </c>
      <c r="D58" s="322"/>
      <c r="E58" s="149"/>
      <c r="F58" s="264" t="s">
        <v>586</v>
      </c>
      <c r="G58" s="265" t="s">
        <v>223</v>
      </c>
      <c r="H58" s="266" t="s">
        <v>567</v>
      </c>
    </row>
    <row r="59" spans="1:8" ht="18.75" customHeight="1">
      <c r="A59" s="35"/>
      <c r="B59" s="36"/>
      <c r="C59" s="1"/>
      <c r="D59" s="1"/>
      <c r="E59" s="1"/>
      <c r="F59" s="24"/>
      <c r="G59" s="24"/>
      <c r="H59" s="24"/>
    </row>
    <row r="60" spans="1:8" ht="34.5" customHeight="1">
      <c r="A60" s="424"/>
      <c r="B60" s="424"/>
    </row>
    <row r="61" spans="1:8">
      <c r="A61" s="340"/>
      <c r="B61" s="340"/>
      <c r="C61" s="340"/>
      <c r="D61" s="340"/>
      <c r="E61" s="340"/>
    </row>
    <row r="62" spans="1:8" ht="19.5" customHeight="1">
      <c r="A62" s="423"/>
      <c r="B62" s="423"/>
      <c r="C62" s="423"/>
      <c r="D62" s="299"/>
    </row>
    <row r="63" spans="1:8" ht="21.75" thickBot="1">
      <c r="A63" s="416" t="s">
        <v>776</v>
      </c>
      <c r="B63" s="416"/>
      <c r="C63" s="416"/>
      <c r="D63" s="416"/>
      <c r="E63" s="416"/>
      <c r="F63" s="416"/>
      <c r="G63" s="416"/>
      <c r="H63" s="416"/>
    </row>
    <row r="64" spans="1:8" ht="45.75" thickBot="1">
      <c r="A64" s="306" t="s">
        <v>4</v>
      </c>
      <c r="B64" s="307" t="s">
        <v>3</v>
      </c>
      <c r="C64" s="308" t="s">
        <v>516</v>
      </c>
      <c r="D64" s="308" t="s">
        <v>517</v>
      </c>
      <c r="E64" s="308" t="s">
        <v>518</v>
      </c>
      <c r="F64" s="417" t="s">
        <v>571</v>
      </c>
      <c r="G64" s="418"/>
      <c r="H64" s="419" t="s">
        <v>6</v>
      </c>
    </row>
    <row r="65" spans="1:8" ht="15.75" thickBot="1">
      <c r="A65" s="309" t="s">
        <v>553</v>
      </c>
      <c r="B65" s="301"/>
      <c r="C65" s="301"/>
      <c r="D65" s="301"/>
      <c r="E65" s="301"/>
      <c r="F65" s="431" t="s">
        <v>653</v>
      </c>
      <c r="G65" s="432"/>
      <c r="H65" s="432"/>
    </row>
    <row r="66" spans="1:8">
      <c r="A66" s="159">
        <v>1</v>
      </c>
      <c r="B66" s="331" t="s">
        <v>581</v>
      </c>
      <c r="C66" s="324" t="s">
        <v>604</v>
      </c>
      <c r="D66" s="338"/>
      <c r="E66" s="420" t="s">
        <v>574</v>
      </c>
      <c r="F66" s="409" t="s">
        <v>668</v>
      </c>
      <c r="G66" s="410"/>
      <c r="H66" s="411"/>
    </row>
    <row r="67" spans="1:8">
      <c r="A67" s="319">
        <v>2</v>
      </c>
      <c r="B67" s="295" t="s">
        <v>582</v>
      </c>
      <c r="C67" s="325" t="s">
        <v>604</v>
      </c>
      <c r="D67" s="321"/>
      <c r="E67" s="421"/>
      <c r="F67" s="400" t="s">
        <v>675</v>
      </c>
      <c r="G67" s="401"/>
      <c r="H67" s="402"/>
    </row>
    <row r="68" spans="1:8" ht="15.75" thickBot="1">
      <c r="A68" s="319">
        <v>3</v>
      </c>
      <c r="B68" s="295" t="s">
        <v>583</v>
      </c>
      <c r="C68" s="325" t="s">
        <v>607</v>
      </c>
      <c r="D68" s="321"/>
      <c r="E68" s="422"/>
      <c r="F68" s="403" t="s">
        <v>680</v>
      </c>
      <c r="G68" s="404"/>
      <c r="H68" s="405"/>
    </row>
    <row r="69" spans="1:8" ht="15.75" thickBot="1">
      <c r="A69" s="309" t="s">
        <v>539</v>
      </c>
      <c r="B69" s="310"/>
      <c r="C69" s="310"/>
      <c r="D69" s="310"/>
      <c r="E69" s="310"/>
      <c r="F69" s="310"/>
      <c r="G69" s="310"/>
      <c r="H69" s="310"/>
    </row>
    <row r="70" spans="1:8">
      <c r="A70" s="159">
        <v>4</v>
      </c>
      <c r="B70" s="331" t="s">
        <v>554</v>
      </c>
      <c r="C70" s="334" t="s">
        <v>605</v>
      </c>
      <c r="D70" s="338"/>
      <c r="E70" s="160"/>
      <c r="F70" s="409" t="s">
        <v>644</v>
      </c>
      <c r="G70" s="410"/>
      <c r="H70" s="411"/>
    </row>
    <row r="71" spans="1:8">
      <c r="A71" s="16">
        <v>5</v>
      </c>
      <c r="B71" s="314" t="s">
        <v>555</v>
      </c>
      <c r="C71" s="335" t="s">
        <v>605</v>
      </c>
      <c r="D71" s="6"/>
      <c r="E71" s="315"/>
      <c r="F71" s="400" t="s">
        <v>701</v>
      </c>
      <c r="G71" s="401"/>
      <c r="H71" s="402"/>
    </row>
    <row r="72" spans="1:8" ht="15.75" thickBot="1">
      <c r="A72" s="16">
        <v>6</v>
      </c>
      <c r="B72" s="314" t="s">
        <v>556</v>
      </c>
      <c r="C72" s="335" t="s">
        <v>605</v>
      </c>
      <c r="D72" s="6"/>
      <c r="E72" s="315"/>
      <c r="F72" s="400" t="s">
        <v>611</v>
      </c>
      <c r="G72" s="401"/>
      <c r="H72" s="402"/>
    </row>
    <row r="73" spans="1:8">
      <c r="A73" s="159">
        <v>7</v>
      </c>
      <c r="B73" s="314" t="s">
        <v>557</v>
      </c>
      <c r="C73" s="335" t="s">
        <v>605</v>
      </c>
      <c r="D73" s="6"/>
      <c r="E73" s="315"/>
      <c r="F73" s="400" t="s">
        <v>609</v>
      </c>
      <c r="G73" s="401"/>
      <c r="H73" s="402"/>
    </row>
    <row r="74" spans="1:8">
      <c r="A74" s="16">
        <v>8</v>
      </c>
      <c r="B74" s="314" t="s">
        <v>558</v>
      </c>
      <c r="C74" s="335" t="s">
        <v>605</v>
      </c>
      <c r="D74" s="6"/>
      <c r="E74" s="315"/>
      <c r="F74" s="400" t="s">
        <v>702</v>
      </c>
      <c r="G74" s="401"/>
      <c r="H74" s="402"/>
    </row>
    <row r="75" spans="1:8" ht="15.75" thickBot="1">
      <c r="A75" s="16">
        <v>9</v>
      </c>
      <c r="B75" s="314" t="s">
        <v>559</v>
      </c>
      <c r="C75" s="335" t="s">
        <v>605</v>
      </c>
      <c r="D75" s="6"/>
      <c r="E75" s="315"/>
      <c r="F75" s="400" t="s">
        <v>698</v>
      </c>
      <c r="G75" s="401"/>
      <c r="H75" s="402"/>
    </row>
    <row r="76" spans="1:8">
      <c r="A76" s="159">
        <v>10</v>
      </c>
      <c r="B76" s="314" t="s">
        <v>703</v>
      </c>
      <c r="C76" s="335" t="s">
        <v>605</v>
      </c>
      <c r="D76" s="6"/>
      <c r="E76" s="315"/>
      <c r="F76" s="400" t="s">
        <v>591</v>
      </c>
      <c r="G76" s="401"/>
      <c r="H76" s="402"/>
    </row>
    <row r="77" spans="1:8">
      <c r="A77" s="16">
        <v>11</v>
      </c>
      <c r="B77" s="314" t="s">
        <v>704</v>
      </c>
      <c r="C77" s="335" t="s">
        <v>605</v>
      </c>
      <c r="D77" s="6"/>
      <c r="E77" s="315"/>
      <c r="F77" s="400" t="s">
        <v>573</v>
      </c>
      <c r="G77" s="401"/>
      <c r="H77" s="402"/>
    </row>
    <row r="78" spans="1:8" ht="15.75" thickBot="1">
      <c r="A78" s="16">
        <v>12</v>
      </c>
      <c r="B78" s="314" t="s">
        <v>560</v>
      </c>
      <c r="C78" s="335" t="s">
        <v>605</v>
      </c>
      <c r="D78" s="6"/>
      <c r="E78" s="315"/>
      <c r="F78" s="400" t="s">
        <v>647</v>
      </c>
      <c r="G78" s="401"/>
      <c r="H78" s="402"/>
    </row>
    <row r="79" spans="1:8">
      <c r="A79" s="159">
        <v>13</v>
      </c>
      <c r="B79" s="314" t="s">
        <v>561</v>
      </c>
      <c r="C79" s="335" t="s">
        <v>605</v>
      </c>
      <c r="D79" s="6"/>
      <c r="E79" s="315"/>
      <c r="F79" s="400" t="s">
        <v>578</v>
      </c>
      <c r="G79" s="401"/>
      <c r="H79" s="402"/>
    </row>
    <row r="80" spans="1:8">
      <c r="A80" s="16">
        <v>14</v>
      </c>
      <c r="B80" s="314" t="s">
        <v>562</v>
      </c>
      <c r="C80" s="335" t="s">
        <v>605</v>
      </c>
      <c r="D80" s="6"/>
      <c r="E80" s="315"/>
      <c r="F80" s="400" t="s">
        <v>570</v>
      </c>
      <c r="G80" s="401"/>
      <c r="H80" s="402"/>
    </row>
    <row r="81" spans="1:11" ht="15.75" thickBot="1">
      <c r="A81" s="16">
        <v>15</v>
      </c>
      <c r="B81" s="314" t="s">
        <v>564</v>
      </c>
      <c r="C81" s="335" t="s">
        <v>605</v>
      </c>
      <c r="D81" s="6"/>
      <c r="E81" s="315"/>
      <c r="F81" s="403" t="s">
        <v>578</v>
      </c>
      <c r="G81" s="404"/>
      <c r="H81" s="405"/>
    </row>
    <row r="82" spans="1:11" ht="15.75" thickBot="1">
      <c r="A82" s="159">
        <v>16</v>
      </c>
      <c r="B82" s="314" t="s">
        <v>705</v>
      </c>
      <c r="C82" s="335" t="s">
        <v>605</v>
      </c>
      <c r="D82" s="6"/>
      <c r="E82" s="315"/>
      <c r="F82" s="403" t="s">
        <v>585</v>
      </c>
      <c r="G82" s="404"/>
      <c r="H82" s="405"/>
    </row>
    <row r="83" spans="1:11" ht="15.75" thickBot="1">
      <c r="A83" s="16">
        <v>17</v>
      </c>
      <c r="B83" s="314" t="s">
        <v>689</v>
      </c>
      <c r="C83" s="335" t="s">
        <v>605</v>
      </c>
      <c r="D83" s="6"/>
      <c r="E83" s="315"/>
      <c r="F83" s="403" t="s">
        <v>591</v>
      </c>
      <c r="G83" s="404"/>
      <c r="H83" s="405"/>
    </row>
    <row r="84" spans="1:11" ht="15.75" thickBot="1">
      <c r="A84" s="16">
        <v>18</v>
      </c>
      <c r="B84" s="314" t="s">
        <v>706</v>
      </c>
      <c r="C84" s="335" t="s">
        <v>605</v>
      </c>
      <c r="D84" s="6"/>
      <c r="E84" s="315"/>
      <c r="F84" s="403" t="s">
        <v>646</v>
      </c>
      <c r="G84" s="404"/>
      <c r="H84" s="405"/>
    </row>
    <row r="85" spans="1:11" ht="15.75" thickBot="1">
      <c r="A85" s="159">
        <v>19</v>
      </c>
      <c r="B85" s="314" t="s">
        <v>707</v>
      </c>
      <c r="C85" s="335" t="s">
        <v>605</v>
      </c>
      <c r="D85" s="6"/>
      <c r="E85" s="315"/>
      <c r="F85" s="403" t="s">
        <v>708</v>
      </c>
      <c r="G85" s="404"/>
      <c r="H85" s="405"/>
    </row>
    <row r="86" spans="1:11" ht="15.75" thickBot="1">
      <c r="A86" s="16">
        <v>20</v>
      </c>
      <c r="B86" s="314" t="s">
        <v>709</v>
      </c>
      <c r="C86" s="335" t="s">
        <v>605</v>
      </c>
      <c r="D86" s="6"/>
      <c r="E86" s="315"/>
      <c r="F86" s="403" t="s">
        <v>691</v>
      </c>
      <c r="G86" s="404"/>
      <c r="H86" s="405"/>
    </row>
    <row r="87" spans="1:11" ht="15.75" thickBot="1">
      <c r="A87" s="16">
        <v>21</v>
      </c>
      <c r="B87" s="314" t="s">
        <v>710</v>
      </c>
      <c r="C87" s="335" t="s">
        <v>605</v>
      </c>
      <c r="D87" s="6"/>
      <c r="E87" s="315"/>
      <c r="F87" s="403" t="s">
        <v>586</v>
      </c>
      <c r="G87" s="404"/>
      <c r="H87" s="405"/>
    </row>
    <row r="88" spans="1:11" ht="15.75" thickBot="1">
      <c r="A88" s="159">
        <v>22</v>
      </c>
      <c r="B88" s="314" t="s">
        <v>711</v>
      </c>
      <c r="C88" s="335" t="s">
        <v>605</v>
      </c>
      <c r="D88" s="6"/>
      <c r="E88" s="315"/>
      <c r="F88" s="403" t="s">
        <v>652</v>
      </c>
      <c r="G88" s="404"/>
      <c r="H88" s="405"/>
    </row>
    <row r="89" spans="1:11" ht="15.75" thickBot="1">
      <c r="A89" s="16">
        <v>23</v>
      </c>
      <c r="B89" s="314" t="s">
        <v>697</v>
      </c>
      <c r="C89" s="335" t="s">
        <v>605</v>
      </c>
      <c r="D89" s="6"/>
      <c r="E89" s="315"/>
      <c r="F89" s="403" t="s">
        <v>591</v>
      </c>
      <c r="G89" s="404"/>
      <c r="H89" s="405"/>
    </row>
    <row r="90" spans="1:11" ht="15.75" thickBot="1">
      <c r="A90" s="16">
        <v>24</v>
      </c>
      <c r="B90" s="314" t="s">
        <v>712</v>
      </c>
      <c r="C90" s="335" t="s">
        <v>605</v>
      </c>
      <c r="D90" s="6"/>
      <c r="E90" s="315"/>
      <c r="F90" s="403" t="s">
        <v>587</v>
      </c>
      <c r="G90" s="404"/>
      <c r="H90" s="405"/>
    </row>
    <row r="91" spans="1:11" ht="15.75" thickBot="1">
      <c r="A91" s="159">
        <v>25</v>
      </c>
      <c r="B91" s="314" t="s">
        <v>713</v>
      </c>
      <c r="C91" s="335" t="s">
        <v>605</v>
      </c>
      <c r="D91" s="6"/>
      <c r="E91" s="315"/>
      <c r="F91" s="403" t="s">
        <v>591</v>
      </c>
      <c r="G91" s="404"/>
      <c r="H91" s="405"/>
    </row>
    <row r="92" spans="1:11" ht="15.75" thickBot="1">
      <c r="A92" s="309" t="s">
        <v>523</v>
      </c>
      <c r="B92" s="310"/>
      <c r="C92" s="310"/>
      <c r="D92" s="310"/>
      <c r="E92" s="310"/>
      <c r="F92" s="310"/>
      <c r="G92" s="310"/>
      <c r="H92" s="310"/>
    </row>
    <row r="93" spans="1:11">
      <c r="A93" s="319">
        <v>26</v>
      </c>
      <c r="B93" s="314" t="s">
        <v>563</v>
      </c>
      <c r="C93" s="337" t="s">
        <v>605</v>
      </c>
      <c r="D93" s="321"/>
      <c r="E93" s="41"/>
      <c r="F93" s="409" t="s">
        <v>714</v>
      </c>
      <c r="G93" s="410"/>
      <c r="H93" s="411"/>
      <c r="K93" t="s">
        <v>615</v>
      </c>
    </row>
    <row r="94" spans="1:11">
      <c r="A94" s="16">
        <v>27</v>
      </c>
      <c r="B94" s="314" t="s">
        <v>565</v>
      </c>
      <c r="C94" s="335" t="s">
        <v>605</v>
      </c>
      <c r="D94" s="6"/>
      <c r="E94" s="315"/>
      <c r="F94" s="400" t="s">
        <v>612</v>
      </c>
      <c r="G94" s="401"/>
      <c r="H94" s="402"/>
    </row>
    <row r="95" spans="1:11" ht="15.75" thickBot="1">
      <c r="A95" s="32">
        <v>28</v>
      </c>
      <c r="B95" s="333" t="s">
        <v>566</v>
      </c>
      <c r="C95" s="336" t="s">
        <v>605</v>
      </c>
      <c r="D95" s="322"/>
      <c r="E95" s="149"/>
      <c r="F95" s="403"/>
      <c r="G95" s="404"/>
      <c r="H95" s="405"/>
    </row>
    <row r="96" spans="1:11" ht="15.75" thickBot="1">
      <c r="A96" s="319">
        <v>29</v>
      </c>
      <c r="B96" s="333" t="s">
        <v>715</v>
      </c>
      <c r="C96" s="336" t="s">
        <v>605</v>
      </c>
      <c r="D96" s="322"/>
      <c r="E96" s="149"/>
      <c r="F96" s="403" t="s">
        <v>716</v>
      </c>
      <c r="G96" s="404"/>
      <c r="H96" s="405"/>
    </row>
    <row r="97" spans="1:8" ht="15.75" thickBot="1">
      <c r="A97" s="16">
        <v>30</v>
      </c>
      <c r="B97" s="333" t="s">
        <v>717</v>
      </c>
      <c r="C97" s="336" t="s">
        <v>605</v>
      </c>
      <c r="D97" s="322"/>
      <c r="E97" s="149"/>
      <c r="F97" s="403" t="s">
        <v>718</v>
      </c>
      <c r="G97" s="404"/>
      <c r="H97" s="405"/>
    </row>
    <row r="98" spans="1:8" ht="15.75" thickBot="1">
      <c r="A98" s="32">
        <v>31</v>
      </c>
      <c r="B98" s="333" t="s">
        <v>719</v>
      </c>
      <c r="C98" s="336" t="s">
        <v>605</v>
      </c>
      <c r="D98" s="322"/>
      <c r="E98" s="149"/>
      <c r="F98" s="403" t="s">
        <v>718</v>
      </c>
      <c r="G98" s="404"/>
      <c r="H98" s="405"/>
    </row>
    <row r="99" spans="1:8" ht="15.75" thickBot="1">
      <c r="A99" s="319">
        <v>32</v>
      </c>
      <c r="B99" s="333" t="s">
        <v>720</v>
      </c>
      <c r="C99" s="336" t="s">
        <v>605</v>
      </c>
      <c r="D99" s="322"/>
      <c r="E99" s="149"/>
      <c r="F99" s="403" t="s">
        <v>721</v>
      </c>
      <c r="G99" s="404"/>
      <c r="H99" s="405"/>
    </row>
    <row r="100" spans="1:8" ht="15.75" thickBot="1">
      <c r="A100" s="16">
        <v>33</v>
      </c>
      <c r="B100" s="333" t="s">
        <v>722</v>
      </c>
      <c r="C100" s="336" t="s">
        <v>605</v>
      </c>
      <c r="D100" s="322"/>
      <c r="E100" s="149"/>
      <c r="F100" s="403" t="s">
        <v>723</v>
      </c>
      <c r="G100" s="404"/>
      <c r="H100" s="405"/>
    </row>
    <row r="101" spans="1:8" ht="15.75" thickBot="1">
      <c r="A101" s="32">
        <v>34</v>
      </c>
      <c r="B101" s="333" t="s">
        <v>724</v>
      </c>
      <c r="C101" s="336" t="s">
        <v>605</v>
      </c>
      <c r="D101" s="322"/>
      <c r="E101" s="149"/>
      <c r="F101" s="403" t="s">
        <v>725</v>
      </c>
      <c r="G101" s="404"/>
      <c r="H101" s="405"/>
    </row>
    <row r="102" spans="1:8" ht="15.75" thickBot="1">
      <c r="A102" s="319">
        <v>35</v>
      </c>
      <c r="B102" s="333" t="s">
        <v>726</v>
      </c>
      <c r="C102" s="336" t="s">
        <v>605</v>
      </c>
      <c r="D102" s="322"/>
      <c r="E102" s="149"/>
      <c r="F102" s="403" t="s">
        <v>727</v>
      </c>
      <c r="G102" s="404"/>
      <c r="H102" s="405"/>
    </row>
    <row r="103" spans="1:8" ht="18.75" customHeight="1">
      <c r="A103" s="35"/>
      <c r="B103" s="36"/>
      <c r="C103" s="1"/>
      <c r="D103" s="1"/>
      <c r="E103" s="1"/>
      <c r="F103" s="24"/>
      <c r="G103" s="24"/>
      <c r="H103" s="24"/>
    </row>
    <row r="104" spans="1:8" ht="34.5" customHeight="1">
      <c r="A104" s="424"/>
      <c r="B104" s="424"/>
    </row>
    <row r="105" spans="1:8">
      <c r="A105" s="341"/>
      <c r="B105" s="341"/>
      <c r="C105" s="341"/>
      <c r="D105" s="341"/>
      <c r="E105" s="341"/>
    </row>
    <row r="106" spans="1:8" ht="19.5" customHeight="1">
      <c r="A106" s="423"/>
      <c r="B106" s="423"/>
      <c r="C106" s="423"/>
      <c r="D106" s="341"/>
    </row>
    <row r="107" spans="1:8" ht="21.75" thickBot="1">
      <c r="A107" s="416" t="s">
        <v>775</v>
      </c>
      <c r="B107" s="416"/>
      <c r="C107" s="416"/>
      <c r="D107" s="416"/>
      <c r="E107" s="416"/>
      <c r="F107" s="416"/>
      <c r="G107" s="416"/>
      <c r="H107" s="416"/>
    </row>
    <row r="108" spans="1:8" ht="45.75" thickBot="1">
      <c r="A108" s="306" t="s">
        <v>4</v>
      </c>
      <c r="B108" s="307" t="s">
        <v>3</v>
      </c>
      <c r="C108" s="308" t="s">
        <v>516</v>
      </c>
      <c r="D108" s="308" t="s">
        <v>517</v>
      </c>
      <c r="E108" s="308" t="s">
        <v>518</v>
      </c>
      <c r="F108" s="417" t="s">
        <v>571</v>
      </c>
      <c r="G108" s="418"/>
      <c r="H108" s="419" t="s">
        <v>6</v>
      </c>
    </row>
    <row r="109" spans="1:8" ht="15.75" thickBot="1">
      <c r="A109" s="309" t="s">
        <v>745</v>
      </c>
      <c r="B109" s="364"/>
      <c r="C109" s="364"/>
      <c r="D109" s="301"/>
      <c r="E109" s="301"/>
      <c r="F109" s="431" t="s">
        <v>645</v>
      </c>
      <c r="G109" s="432"/>
      <c r="H109" s="432"/>
    </row>
    <row r="110" spans="1:8" ht="15.75" customHeight="1" thickBot="1">
      <c r="A110" s="159">
        <v>1</v>
      </c>
      <c r="B110" s="5" t="s">
        <v>730</v>
      </c>
      <c r="C110" s="365" t="s">
        <v>626</v>
      </c>
      <c r="D110" s="360" t="s">
        <v>728</v>
      </c>
      <c r="E110" s="428" t="s">
        <v>729</v>
      </c>
      <c r="F110" s="409" t="s">
        <v>662</v>
      </c>
      <c r="G110" s="410"/>
      <c r="H110" s="411"/>
    </row>
    <row r="111" spans="1:8" ht="15.75" thickBot="1">
      <c r="A111" s="159">
        <v>2</v>
      </c>
      <c r="B111" s="5" t="s">
        <v>731</v>
      </c>
      <c r="C111" s="365" t="s">
        <v>626</v>
      </c>
      <c r="D111" s="360" t="s">
        <v>728</v>
      </c>
      <c r="E111" s="429"/>
      <c r="F111" s="409" t="s">
        <v>586</v>
      </c>
      <c r="G111" s="410"/>
      <c r="H111" s="411"/>
    </row>
    <row r="112" spans="1:8" ht="15.75" thickBot="1">
      <c r="A112" s="159">
        <v>3</v>
      </c>
      <c r="B112" s="5" t="s">
        <v>732</v>
      </c>
      <c r="C112" s="365" t="s">
        <v>626</v>
      </c>
      <c r="D112" s="360"/>
      <c r="E112" s="429"/>
      <c r="F112" s="409" t="s">
        <v>746</v>
      </c>
      <c r="G112" s="410"/>
      <c r="H112" s="411"/>
    </row>
    <row r="113" spans="1:8" ht="15.75" thickBot="1">
      <c r="A113" s="159">
        <v>4</v>
      </c>
      <c r="B113" s="5" t="s">
        <v>733</v>
      </c>
      <c r="C113" s="365" t="s">
        <v>626</v>
      </c>
      <c r="D113" s="360"/>
      <c r="E113" s="429"/>
      <c r="F113" s="409" t="s">
        <v>747</v>
      </c>
      <c r="G113" s="410"/>
      <c r="H113" s="411"/>
    </row>
    <row r="114" spans="1:8" ht="15.75" thickBot="1">
      <c r="A114" s="159">
        <v>5</v>
      </c>
      <c r="B114" s="5" t="s">
        <v>748</v>
      </c>
      <c r="C114" s="365" t="s">
        <v>626</v>
      </c>
      <c r="D114" s="360"/>
      <c r="E114" s="429"/>
      <c r="F114" s="409" t="s">
        <v>749</v>
      </c>
      <c r="G114" s="410"/>
      <c r="H114" s="411"/>
    </row>
    <row r="115" spans="1:8" ht="15.75" thickBot="1">
      <c r="A115" s="159">
        <v>6</v>
      </c>
      <c r="B115" s="5" t="s">
        <v>734</v>
      </c>
      <c r="C115" s="365" t="s">
        <v>626</v>
      </c>
      <c r="D115" s="360"/>
      <c r="E115" s="429"/>
      <c r="F115" s="409" t="s">
        <v>679</v>
      </c>
      <c r="G115" s="410"/>
      <c r="H115" s="411"/>
    </row>
    <row r="116" spans="1:8" ht="15.75" thickBot="1">
      <c r="A116" s="159">
        <v>7</v>
      </c>
      <c r="B116" s="5" t="s">
        <v>730</v>
      </c>
      <c r="C116" s="365" t="s">
        <v>615</v>
      </c>
      <c r="D116" s="360" t="s">
        <v>728</v>
      </c>
      <c r="E116" s="429"/>
      <c r="F116" s="409" t="s">
        <v>587</v>
      </c>
      <c r="G116" s="410"/>
      <c r="H116" s="411"/>
    </row>
    <row r="117" spans="1:8" ht="15.75" thickBot="1">
      <c r="A117" s="159">
        <v>8</v>
      </c>
      <c r="B117" s="5" t="s">
        <v>731</v>
      </c>
      <c r="C117" s="365" t="s">
        <v>221</v>
      </c>
      <c r="D117" s="360" t="s">
        <v>728</v>
      </c>
      <c r="E117" s="429"/>
      <c r="F117" s="409" t="s">
        <v>662</v>
      </c>
      <c r="G117" s="410"/>
      <c r="H117" s="411"/>
    </row>
    <row r="118" spans="1:8" ht="15.75" thickBot="1">
      <c r="A118" s="159">
        <v>9</v>
      </c>
      <c r="B118" s="5" t="s">
        <v>732</v>
      </c>
      <c r="C118" s="365" t="s">
        <v>221</v>
      </c>
      <c r="D118" s="360"/>
      <c r="E118" s="429"/>
      <c r="F118" s="409" t="s">
        <v>586</v>
      </c>
      <c r="G118" s="410"/>
      <c r="H118" s="411"/>
    </row>
    <row r="119" spans="1:8" ht="15.75" thickBot="1">
      <c r="A119" s="159">
        <v>10</v>
      </c>
      <c r="B119" s="5" t="s">
        <v>733</v>
      </c>
      <c r="C119" s="365" t="s">
        <v>221</v>
      </c>
      <c r="D119" s="360"/>
      <c r="E119" s="429"/>
      <c r="F119" s="406" t="s">
        <v>567</v>
      </c>
      <c r="G119" s="407"/>
      <c r="H119" s="408"/>
    </row>
    <row r="120" spans="1:8" ht="15.75" thickBot="1">
      <c r="A120" s="159">
        <v>11</v>
      </c>
      <c r="B120" s="5" t="s">
        <v>770</v>
      </c>
      <c r="C120" s="365" t="s">
        <v>221</v>
      </c>
      <c r="D120" s="360"/>
      <c r="E120" s="429"/>
      <c r="F120" s="406" t="s">
        <v>769</v>
      </c>
      <c r="G120" s="407"/>
      <c r="H120" s="408"/>
    </row>
    <row r="121" spans="1:8" ht="15.75" thickBot="1">
      <c r="A121" s="159">
        <v>12</v>
      </c>
      <c r="B121" s="5" t="s">
        <v>771</v>
      </c>
      <c r="C121" s="365" t="s">
        <v>221</v>
      </c>
      <c r="D121" s="360"/>
      <c r="E121" s="449"/>
      <c r="F121" s="406" t="s">
        <v>591</v>
      </c>
      <c r="G121" s="407"/>
      <c r="H121" s="408"/>
    </row>
    <row r="122" spans="1:8" ht="15.75" thickBot="1">
      <c r="A122" s="309" t="s">
        <v>744</v>
      </c>
      <c r="B122" s="363"/>
      <c r="C122" s="362"/>
      <c r="D122" s="310"/>
      <c r="E122" s="310"/>
      <c r="F122" s="310"/>
      <c r="G122" s="310"/>
      <c r="H122" s="310"/>
    </row>
    <row r="123" spans="1:8" ht="45" customHeight="1" thickBot="1">
      <c r="A123" s="16">
        <v>26</v>
      </c>
      <c r="B123" s="295" t="s">
        <v>735</v>
      </c>
      <c r="C123" s="366" t="s">
        <v>605</v>
      </c>
      <c r="D123" s="6" t="s">
        <v>743</v>
      </c>
      <c r="E123" s="446" t="s">
        <v>742</v>
      </c>
      <c r="F123" s="409" t="s">
        <v>649</v>
      </c>
      <c r="G123" s="410"/>
      <c r="H123" s="411"/>
    </row>
    <row r="124" spans="1:8" ht="45" customHeight="1" thickBot="1">
      <c r="A124" s="16">
        <v>14</v>
      </c>
      <c r="B124" s="295" t="s">
        <v>617</v>
      </c>
      <c r="C124" s="366" t="s">
        <v>605</v>
      </c>
      <c r="D124" s="6" t="s">
        <v>743</v>
      </c>
      <c r="E124" s="447"/>
      <c r="F124" s="409" t="s">
        <v>649</v>
      </c>
      <c r="G124" s="410"/>
      <c r="H124" s="411"/>
    </row>
    <row r="125" spans="1:8" ht="15.75" thickBot="1">
      <c r="A125" s="16">
        <v>15</v>
      </c>
      <c r="B125" s="314" t="s">
        <v>618</v>
      </c>
      <c r="C125" s="366" t="s">
        <v>605</v>
      </c>
      <c r="D125" s="6" t="s">
        <v>743</v>
      </c>
      <c r="E125" s="447"/>
      <c r="F125" s="409" t="s">
        <v>587</v>
      </c>
      <c r="G125" s="410"/>
      <c r="H125" s="411"/>
    </row>
    <row r="126" spans="1:8" ht="15.75" thickBot="1">
      <c r="A126" s="16">
        <v>16</v>
      </c>
      <c r="B126" s="314" t="s">
        <v>750</v>
      </c>
      <c r="C126" s="366" t="s">
        <v>605</v>
      </c>
      <c r="D126" s="6" t="s">
        <v>751</v>
      </c>
      <c r="E126" s="447"/>
      <c r="F126" s="409" t="s">
        <v>754</v>
      </c>
      <c r="G126" s="410"/>
      <c r="H126" s="411"/>
    </row>
    <row r="127" spans="1:8" ht="15.75" thickBot="1">
      <c r="A127" s="16">
        <v>17</v>
      </c>
      <c r="B127" s="295" t="s">
        <v>753</v>
      </c>
      <c r="C127" s="366" t="s">
        <v>605</v>
      </c>
      <c r="D127" s="6" t="s">
        <v>743</v>
      </c>
      <c r="E127" s="447"/>
      <c r="F127" s="409" t="s">
        <v>650</v>
      </c>
      <c r="G127" s="410"/>
      <c r="H127" s="411"/>
    </row>
    <row r="128" spans="1:8" ht="15.75" thickBot="1">
      <c r="A128" s="16">
        <v>18</v>
      </c>
      <c r="B128" s="295" t="s">
        <v>764</v>
      </c>
      <c r="C128" s="366" t="s">
        <v>605</v>
      </c>
      <c r="D128" s="6" t="s">
        <v>743</v>
      </c>
      <c r="E128" s="447"/>
      <c r="F128" s="409" t="s">
        <v>747</v>
      </c>
      <c r="G128" s="410"/>
      <c r="H128" s="411"/>
    </row>
    <row r="129" spans="1:8" ht="15.75" thickBot="1">
      <c r="A129" s="16">
        <v>19</v>
      </c>
      <c r="B129" s="295" t="s">
        <v>752</v>
      </c>
      <c r="C129" s="366" t="s">
        <v>605</v>
      </c>
      <c r="D129" s="6" t="s">
        <v>751</v>
      </c>
      <c r="E129" s="447"/>
      <c r="F129" s="409" t="s">
        <v>755</v>
      </c>
      <c r="G129" s="410"/>
      <c r="H129" s="411"/>
    </row>
    <row r="130" spans="1:8" ht="15.75" thickBot="1">
      <c r="A130" s="16">
        <v>20</v>
      </c>
      <c r="B130" s="295" t="s">
        <v>756</v>
      </c>
      <c r="C130" s="366" t="s">
        <v>605</v>
      </c>
      <c r="D130" s="6" t="s">
        <v>751</v>
      </c>
      <c r="E130" s="447"/>
      <c r="F130" s="409" t="s">
        <v>757</v>
      </c>
      <c r="G130" s="410"/>
      <c r="H130" s="411"/>
    </row>
    <row r="131" spans="1:8" ht="15.75" thickBot="1">
      <c r="A131" s="16">
        <v>21</v>
      </c>
      <c r="B131" s="295" t="s">
        <v>758</v>
      </c>
      <c r="C131" s="366" t="s">
        <v>605</v>
      </c>
      <c r="D131" s="6" t="s">
        <v>751</v>
      </c>
      <c r="E131" s="447"/>
      <c r="F131" s="409" t="s">
        <v>759</v>
      </c>
      <c r="G131" s="410"/>
      <c r="H131" s="411"/>
    </row>
    <row r="132" spans="1:8" ht="15.75" thickBot="1">
      <c r="A132" s="16">
        <v>22</v>
      </c>
      <c r="B132" s="295" t="s">
        <v>760</v>
      </c>
      <c r="C132" s="366" t="s">
        <v>605</v>
      </c>
      <c r="D132" s="6" t="s">
        <v>751</v>
      </c>
      <c r="E132" s="447"/>
      <c r="F132" s="409" t="s">
        <v>761</v>
      </c>
      <c r="G132" s="410"/>
      <c r="H132" s="411"/>
    </row>
    <row r="133" spans="1:8" ht="15.75" thickBot="1">
      <c r="A133" s="16">
        <v>23</v>
      </c>
      <c r="B133" s="295" t="s">
        <v>762</v>
      </c>
      <c r="C133" s="366" t="s">
        <v>605</v>
      </c>
      <c r="D133" s="6" t="s">
        <v>751</v>
      </c>
      <c r="E133" s="447"/>
      <c r="F133" s="409" t="s">
        <v>662</v>
      </c>
      <c r="G133" s="410"/>
      <c r="H133" s="411"/>
    </row>
    <row r="134" spans="1:8" ht="15.75" thickBot="1">
      <c r="A134" s="16">
        <v>24</v>
      </c>
      <c r="B134" s="295" t="s">
        <v>763</v>
      </c>
      <c r="C134" s="366" t="s">
        <v>605</v>
      </c>
      <c r="D134" s="6" t="s">
        <v>751</v>
      </c>
      <c r="E134" s="447"/>
      <c r="F134" s="409" t="s">
        <v>747</v>
      </c>
      <c r="G134" s="410"/>
      <c r="H134" s="411"/>
    </row>
    <row r="135" spans="1:8" ht="15.75" thickBot="1">
      <c r="A135" s="16">
        <v>25</v>
      </c>
      <c r="B135" s="314" t="s">
        <v>619</v>
      </c>
      <c r="C135" s="366" t="s">
        <v>221</v>
      </c>
      <c r="D135" s="6" t="s">
        <v>743</v>
      </c>
      <c r="E135" s="447"/>
      <c r="F135" s="409" t="s">
        <v>651</v>
      </c>
      <c r="G135" s="410"/>
      <c r="H135" s="411"/>
    </row>
    <row r="136" spans="1:8" ht="15.75" thickBot="1">
      <c r="A136" s="16">
        <v>26</v>
      </c>
      <c r="B136" s="314" t="s">
        <v>620</v>
      </c>
      <c r="C136" s="366" t="s">
        <v>221</v>
      </c>
      <c r="D136" s="6" t="s">
        <v>743</v>
      </c>
      <c r="E136" s="450"/>
      <c r="F136" s="409" t="s">
        <v>610</v>
      </c>
      <c r="G136" s="410"/>
      <c r="H136" s="411"/>
    </row>
    <row r="137" spans="1:8" ht="15.75" thickBot="1">
      <c r="A137" s="309" t="s">
        <v>539</v>
      </c>
      <c r="B137" s="310"/>
      <c r="C137" s="362"/>
      <c r="D137" s="310"/>
      <c r="E137" s="310"/>
      <c r="F137" s="310"/>
      <c r="G137" s="310"/>
      <c r="H137" s="310"/>
    </row>
    <row r="138" spans="1:8" ht="15.75" thickBot="1">
      <c r="A138" s="16">
        <v>27</v>
      </c>
      <c r="B138" s="314" t="s">
        <v>621</v>
      </c>
      <c r="C138" s="366" t="s">
        <v>605</v>
      </c>
      <c r="D138" s="6" t="s">
        <v>743</v>
      </c>
      <c r="E138" s="446" t="s">
        <v>766</v>
      </c>
      <c r="F138" s="409" t="s">
        <v>587</v>
      </c>
      <c r="G138" s="410"/>
      <c r="H138" s="411"/>
    </row>
    <row r="139" spans="1:8" ht="15.75" thickBot="1">
      <c r="A139" s="16">
        <v>28</v>
      </c>
      <c r="B139" s="314" t="s">
        <v>736</v>
      </c>
      <c r="C139" s="366" t="s">
        <v>605</v>
      </c>
      <c r="D139" s="6" t="s">
        <v>737</v>
      </c>
      <c r="E139" s="447"/>
      <c r="F139" s="409" t="s">
        <v>591</v>
      </c>
      <c r="G139" s="410"/>
      <c r="H139" s="411"/>
    </row>
    <row r="140" spans="1:8" ht="15.75" thickBot="1">
      <c r="A140" s="16">
        <v>29</v>
      </c>
      <c r="B140" s="314" t="s">
        <v>738</v>
      </c>
      <c r="C140" s="366" t="s">
        <v>605</v>
      </c>
      <c r="D140" s="6" t="s">
        <v>739</v>
      </c>
      <c r="E140" s="447"/>
      <c r="F140" s="409" t="s">
        <v>698</v>
      </c>
      <c r="G140" s="410"/>
      <c r="H140" s="411"/>
    </row>
    <row r="141" spans="1:8" ht="15.75" thickBot="1">
      <c r="A141" s="16">
        <v>30</v>
      </c>
      <c r="B141" s="314" t="s">
        <v>740</v>
      </c>
      <c r="C141" s="366" t="s">
        <v>605</v>
      </c>
      <c r="D141" s="6" t="s">
        <v>728</v>
      </c>
      <c r="E141" s="447"/>
      <c r="F141" s="409" t="s">
        <v>609</v>
      </c>
      <c r="G141" s="410"/>
      <c r="H141" s="411"/>
    </row>
    <row r="142" spans="1:8" ht="15.75" thickBot="1">
      <c r="A142" s="16">
        <v>31</v>
      </c>
      <c r="B142" s="314" t="s">
        <v>741</v>
      </c>
      <c r="C142" s="366" t="s">
        <v>605</v>
      </c>
      <c r="D142" s="6" t="s">
        <v>743</v>
      </c>
      <c r="E142" s="447"/>
      <c r="F142" s="409" t="s">
        <v>570</v>
      </c>
      <c r="G142" s="410"/>
      <c r="H142" s="411"/>
    </row>
    <row r="143" spans="1:8" ht="15.75" thickBot="1">
      <c r="A143" s="16">
        <v>32</v>
      </c>
      <c r="B143" s="314" t="s">
        <v>765</v>
      </c>
      <c r="C143" s="366" t="s">
        <v>605</v>
      </c>
      <c r="D143" s="6" t="s">
        <v>743</v>
      </c>
      <c r="E143" s="447"/>
      <c r="F143" s="409" t="s">
        <v>767</v>
      </c>
      <c r="G143" s="410"/>
      <c r="H143" s="411"/>
    </row>
    <row r="144" spans="1:8" ht="15.75" thickBot="1">
      <c r="A144" s="16">
        <v>33</v>
      </c>
      <c r="B144" s="314" t="s">
        <v>768</v>
      </c>
      <c r="C144" s="366" t="s">
        <v>605</v>
      </c>
      <c r="D144" s="6" t="s">
        <v>743</v>
      </c>
      <c r="E144" s="447"/>
      <c r="F144" s="409" t="s">
        <v>594</v>
      </c>
      <c r="G144" s="410"/>
      <c r="H144" s="411"/>
    </row>
    <row r="145" spans="1:8" ht="15.75" thickBot="1">
      <c r="A145" s="16">
        <v>34</v>
      </c>
      <c r="B145" s="314" t="s">
        <v>622</v>
      </c>
      <c r="C145" s="366" t="s">
        <v>605</v>
      </c>
      <c r="D145" s="6" t="s">
        <v>739</v>
      </c>
      <c r="E145" s="448"/>
      <c r="F145" s="409" t="s">
        <v>698</v>
      </c>
      <c r="G145" s="410"/>
      <c r="H145" s="411"/>
    </row>
    <row r="146" spans="1:8" ht="15.75" thickBot="1">
      <c r="A146" s="16">
        <v>35</v>
      </c>
      <c r="B146" s="314" t="s">
        <v>623</v>
      </c>
      <c r="C146" s="366" t="s">
        <v>221</v>
      </c>
      <c r="D146" s="6" t="s">
        <v>743</v>
      </c>
      <c r="E146" s="315"/>
      <c r="F146" s="409" t="s">
        <v>585</v>
      </c>
      <c r="G146" s="410"/>
      <c r="H146" s="411"/>
    </row>
    <row r="147" spans="1:8" ht="15.75" thickBot="1">
      <c r="A147" s="16">
        <v>36</v>
      </c>
      <c r="B147" s="314" t="s">
        <v>622</v>
      </c>
      <c r="C147" s="366" t="s">
        <v>221</v>
      </c>
      <c r="D147" s="6" t="s">
        <v>743</v>
      </c>
      <c r="E147" s="315"/>
      <c r="F147" s="409" t="s">
        <v>652</v>
      </c>
      <c r="G147" s="410"/>
      <c r="H147" s="411"/>
    </row>
    <row r="148" spans="1:8" ht="15.75" thickBot="1">
      <c r="A148" s="16">
        <v>37</v>
      </c>
      <c r="B148" s="348" t="s">
        <v>624</v>
      </c>
      <c r="C148" s="366" t="s">
        <v>221</v>
      </c>
      <c r="D148" s="6" t="s">
        <v>743</v>
      </c>
      <c r="E148" s="315"/>
      <c r="F148" s="409" t="s">
        <v>570</v>
      </c>
      <c r="G148" s="410"/>
      <c r="H148" s="411"/>
    </row>
    <row r="149" spans="1:8">
      <c r="A149" s="16">
        <v>38</v>
      </c>
      <c r="B149" s="314" t="s">
        <v>625</v>
      </c>
      <c r="C149" s="366" t="s">
        <v>221</v>
      </c>
      <c r="D149" s="6" t="s">
        <v>743</v>
      </c>
      <c r="E149" s="315"/>
      <c r="F149" s="443">
        <v>1.5</v>
      </c>
      <c r="G149" s="444"/>
      <c r="H149" s="445"/>
    </row>
    <row r="150" spans="1:8">
      <c r="A150" s="35"/>
      <c r="B150" s="344"/>
      <c r="C150" s="345"/>
      <c r="D150" s="24"/>
      <c r="E150" s="346"/>
      <c r="F150" s="347"/>
      <c r="G150" s="347"/>
      <c r="H150" s="347"/>
    </row>
    <row r="151" spans="1:8" ht="18.75" customHeight="1">
      <c r="A151" s="35"/>
      <c r="B151" s="36"/>
      <c r="C151" s="1"/>
      <c r="D151" s="1"/>
      <c r="E151" s="1"/>
      <c r="F151" s="24"/>
      <c r="G151" s="24"/>
      <c r="H151" s="24"/>
    </row>
    <row r="152" spans="1:8" ht="34.5" customHeight="1">
      <c r="A152" s="424"/>
      <c r="B152" s="424"/>
    </row>
    <row r="153" spans="1:8">
      <c r="A153" s="341"/>
      <c r="B153" s="341"/>
      <c r="C153" s="341"/>
      <c r="D153" s="341"/>
      <c r="E153" s="341"/>
    </row>
    <row r="154" spans="1:8" ht="21.75" thickBot="1">
      <c r="A154" s="416" t="s">
        <v>777</v>
      </c>
      <c r="B154" s="416"/>
      <c r="C154" s="416"/>
      <c r="D154" s="416"/>
      <c r="E154" s="416"/>
      <c r="F154" s="416"/>
      <c r="G154" s="416"/>
      <c r="H154" s="416"/>
    </row>
    <row r="155" spans="1:8" ht="45.75" thickBot="1">
      <c r="A155" s="306" t="s">
        <v>4</v>
      </c>
      <c r="B155" s="307" t="s">
        <v>3</v>
      </c>
      <c r="C155" s="308" t="s">
        <v>516</v>
      </c>
      <c r="D155" s="308" t="s">
        <v>517</v>
      </c>
      <c r="E155" s="308" t="s">
        <v>518</v>
      </c>
      <c r="F155" s="417" t="s">
        <v>571</v>
      </c>
      <c r="G155" s="418"/>
      <c r="H155" s="419" t="s">
        <v>6</v>
      </c>
    </row>
    <row r="156" spans="1:8" ht="15.75" thickBot="1">
      <c r="A156" s="309" t="s">
        <v>553</v>
      </c>
      <c r="B156" s="301"/>
      <c r="C156" s="301"/>
      <c r="D156" s="301"/>
      <c r="E156" s="301"/>
      <c r="F156" s="431" t="s">
        <v>653</v>
      </c>
      <c r="G156" s="432"/>
      <c r="H156" s="432"/>
    </row>
    <row r="157" spans="1:8" ht="15.75" thickBot="1">
      <c r="A157" s="159">
        <v>1</v>
      </c>
      <c r="B157" s="331" t="s">
        <v>628</v>
      </c>
      <c r="C157" s="324" t="s">
        <v>626</v>
      </c>
      <c r="D157" s="342" t="s">
        <v>632</v>
      </c>
      <c r="E157" s="420" t="s">
        <v>574</v>
      </c>
      <c r="F157" s="409" t="s">
        <v>654</v>
      </c>
      <c r="G157" s="410"/>
      <c r="H157" s="411"/>
    </row>
    <row r="158" spans="1:8" ht="15.75" thickBot="1">
      <c r="A158" s="319">
        <v>2</v>
      </c>
      <c r="B158" s="295" t="s">
        <v>628</v>
      </c>
      <c r="C158" s="325" t="s">
        <v>18</v>
      </c>
      <c r="D158" s="321" t="s">
        <v>632</v>
      </c>
      <c r="E158" s="421"/>
      <c r="F158" s="409" t="s">
        <v>654</v>
      </c>
      <c r="G158" s="410"/>
      <c r="H158" s="411"/>
    </row>
    <row r="159" spans="1:8" ht="15.75" thickBot="1">
      <c r="A159" s="319">
        <v>3</v>
      </c>
      <c r="B159" s="295" t="s">
        <v>629</v>
      </c>
      <c r="C159" s="325" t="s">
        <v>627</v>
      </c>
      <c r="D159" s="321" t="s">
        <v>633</v>
      </c>
      <c r="E159" s="422"/>
      <c r="F159" s="406" t="s">
        <v>655</v>
      </c>
      <c r="G159" s="407"/>
      <c r="H159" s="408"/>
    </row>
    <row r="160" spans="1:8" ht="15.75" thickBot="1">
      <c r="A160" s="309" t="s">
        <v>539</v>
      </c>
      <c r="B160" s="310"/>
      <c r="C160" s="310"/>
      <c r="D160" s="310"/>
      <c r="E160" s="310"/>
      <c r="F160" s="310"/>
      <c r="G160" s="310"/>
      <c r="H160" s="310"/>
    </row>
    <row r="161" spans="1:8" ht="15.75" thickBot="1">
      <c r="A161" s="159">
        <v>4</v>
      </c>
      <c r="B161" s="331" t="s">
        <v>630</v>
      </c>
      <c r="C161" s="334" t="s">
        <v>605</v>
      </c>
      <c r="D161" s="342" t="s">
        <v>634</v>
      </c>
      <c r="E161" s="160"/>
      <c r="F161" s="409" t="s">
        <v>656</v>
      </c>
      <c r="G161" s="410"/>
      <c r="H161" s="411"/>
    </row>
    <row r="162" spans="1:8" ht="15.75" thickBot="1">
      <c r="A162" s="16">
        <v>5</v>
      </c>
      <c r="B162" s="314" t="s">
        <v>631</v>
      </c>
      <c r="C162" s="335" t="s">
        <v>605</v>
      </c>
      <c r="D162" s="342" t="s">
        <v>634</v>
      </c>
      <c r="E162" s="315"/>
      <c r="F162" s="409" t="s">
        <v>596</v>
      </c>
      <c r="G162" s="410"/>
      <c r="H162" s="411"/>
    </row>
    <row r="163" spans="1:8" ht="15.75" thickBot="1">
      <c r="A163" s="16">
        <v>6</v>
      </c>
      <c r="B163" s="314" t="s">
        <v>635</v>
      </c>
      <c r="C163" s="335" t="s">
        <v>605</v>
      </c>
      <c r="D163" s="342" t="s">
        <v>634</v>
      </c>
      <c r="E163" s="315"/>
      <c r="F163" s="409" t="s">
        <v>572</v>
      </c>
      <c r="G163" s="410"/>
      <c r="H163" s="411"/>
    </row>
    <row r="164" spans="1:8" ht="15.75" thickBot="1">
      <c r="A164" s="16">
        <v>7</v>
      </c>
      <c r="B164" s="314" t="s">
        <v>636</v>
      </c>
      <c r="C164" s="335" t="s">
        <v>605</v>
      </c>
      <c r="D164" s="342" t="s">
        <v>634</v>
      </c>
      <c r="E164" s="315"/>
      <c r="F164" s="409" t="s">
        <v>585</v>
      </c>
      <c r="G164" s="410"/>
      <c r="H164" s="411"/>
    </row>
    <row r="165" spans="1:8" ht="15.75" thickBot="1">
      <c r="A165" s="16">
        <v>8</v>
      </c>
      <c r="B165" s="314" t="s">
        <v>637</v>
      </c>
      <c r="C165" s="335" t="s">
        <v>605</v>
      </c>
      <c r="D165" s="342" t="s">
        <v>634</v>
      </c>
      <c r="E165" s="315"/>
      <c r="F165" s="409" t="s">
        <v>646</v>
      </c>
      <c r="G165" s="410"/>
      <c r="H165" s="411"/>
    </row>
    <row r="166" spans="1:8" ht="15.75" thickBot="1">
      <c r="A166" s="16">
        <v>9</v>
      </c>
      <c r="B166" s="314" t="s">
        <v>638</v>
      </c>
      <c r="C166" s="335" t="s">
        <v>605</v>
      </c>
      <c r="D166" s="342" t="s">
        <v>634</v>
      </c>
      <c r="E166" s="315"/>
      <c r="F166" s="409" t="s">
        <v>576</v>
      </c>
      <c r="G166" s="410"/>
      <c r="H166" s="411"/>
    </row>
    <row r="167" spans="1:8" ht="15.75" thickBot="1">
      <c r="A167" s="16">
        <v>10</v>
      </c>
      <c r="B167" s="314" t="s">
        <v>639</v>
      </c>
      <c r="C167" s="335" t="s">
        <v>605</v>
      </c>
      <c r="D167" s="342" t="s">
        <v>634</v>
      </c>
      <c r="E167" s="315"/>
      <c r="F167" s="409" t="s">
        <v>585</v>
      </c>
      <c r="G167" s="410"/>
      <c r="H167" s="411"/>
    </row>
    <row r="168" spans="1:8" ht="15.75" thickBot="1">
      <c r="A168" s="16">
        <v>11</v>
      </c>
      <c r="B168" s="314" t="s">
        <v>640</v>
      </c>
      <c r="C168" s="335" t="s">
        <v>605</v>
      </c>
      <c r="D168" s="342" t="s">
        <v>634</v>
      </c>
      <c r="E168" s="315"/>
      <c r="F168" s="409" t="s">
        <v>594</v>
      </c>
      <c r="G168" s="410"/>
      <c r="H168" s="411"/>
    </row>
    <row r="169" spans="1:8" ht="15.75" thickBot="1">
      <c r="A169" s="16">
        <v>12</v>
      </c>
      <c r="B169" s="314" t="s">
        <v>641</v>
      </c>
      <c r="C169" s="335" t="s">
        <v>605</v>
      </c>
      <c r="D169" s="342" t="s">
        <v>634</v>
      </c>
      <c r="E169" s="315"/>
      <c r="F169" s="409" t="s">
        <v>657</v>
      </c>
      <c r="G169" s="410"/>
      <c r="H169" s="411"/>
    </row>
    <row r="170" spans="1:8">
      <c r="A170" s="16">
        <v>13</v>
      </c>
      <c r="B170" s="314" t="s">
        <v>642</v>
      </c>
      <c r="C170" s="335" t="s">
        <v>605</v>
      </c>
      <c r="D170" s="349" t="s">
        <v>634</v>
      </c>
      <c r="E170" s="315"/>
      <c r="F170" s="409" t="s">
        <v>657</v>
      </c>
      <c r="G170" s="410"/>
      <c r="H170" s="411"/>
    </row>
    <row r="171" spans="1:8">
      <c r="A171" s="35"/>
      <c r="B171" s="344"/>
      <c r="C171" s="345"/>
      <c r="D171" s="24"/>
      <c r="E171" s="346"/>
      <c r="F171" s="347"/>
      <c r="G171" s="347"/>
      <c r="H171" s="347"/>
    </row>
    <row r="172" spans="1:8" ht="18.75" customHeight="1">
      <c r="A172" s="35"/>
      <c r="B172" s="36"/>
      <c r="C172" s="1"/>
      <c r="D172" s="1"/>
      <c r="E172" s="1"/>
      <c r="F172" s="24"/>
      <c r="G172" s="24"/>
      <c r="H172" s="24"/>
    </row>
    <row r="173" spans="1:8">
      <c r="B173" s="339" t="s">
        <v>98</v>
      </c>
    </row>
    <row r="174" spans="1:8">
      <c r="B174" s="339" t="s">
        <v>599</v>
      </c>
    </row>
    <row r="175" spans="1:8">
      <c r="B175" s="339" t="s">
        <v>600</v>
      </c>
    </row>
    <row r="176" spans="1:8">
      <c r="B176" t="s">
        <v>552</v>
      </c>
    </row>
  </sheetData>
  <autoFilter ref="A9:A58"/>
  <mergeCells count="132">
    <mergeCell ref="F111:H111"/>
    <mergeCell ref="F112:H112"/>
    <mergeCell ref="F117:H117"/>
    <mergeCell ref="F114:H114"/>
    <mergeCell ref="F12:H12"/>
    <mergeCell ref="F13:H13"/>
    <mergeCell ref="F15:H15"/>
    <mergeCell ref="F125:H125"/>
    <mergeCell ref="F129:H129"/>
    <mergeCell ref="F127:H127"/>
    <mergeCell ref="F101:H101"/>
    <mergeCell ref="F96:H96"/>
    <mergeCell ref="F97:H97"/>
    <mergeCell ref="F98:H98"/>
    <mergeCell ref="F99:H99"/>
    <mergeCell ref="F100:H100"/>
    <mergeCell ref="F91:H91"/>
    <mergeCell ref="F93:H93"/>
    <mergeCell ref="F94:H94"/>
    <mergeCell ref="F102:H102"/>
    <mergeCell ref="F76:H76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5:H95"/>
    <mergeCell ref="F75:H75"/>
    <mergeCell ref="F77:H77"/>
    <mergeCell ref="F78:H78"/>
    <mergeCell ref="F79:H79"/>
    <mergeCell ref="F80:H80"/>
    <mergeCell ref="F70:H70"/>
    <mergeCell ref="F71:H71"/>
    <mergeCell ref="F72:H72"/>
    <mergeCell ref="F73:H73"/>
    <mergeCell ref="F74:H74"/>
    <mergeCell ref="F167:H167"/>
    <mergeCell ref="F168:H168"/>
    <mergeCell ref="F169:H169"/>
    <mergeCell ref="F170:H170"/>
    <mergeCell ref="F162:H162"/>
    <mergeCell ref="F163:H163"/>
    <mergeCell ref="F164:H164"/>
    <mergeCell ref="F165:H165"/>
    <mergeCell ref="F166:H166"/>
    <mergeCell ref="F161:H161"/>
    <mergeCell ref="F110:H110"/>
    <mergeCell ref="F115:H115"/>
    <mergeCell ref="F116:H116"/>
    <mergeCell ref="F109:H109"/>
    <mergeCell ref="F118:H118"/>
    <mergeCell ref="F121:H121"/>
    <mergeCell ref="F123:H123"/>
    <mergeCell ref="F126:H126"/>
    <mergeCell ref="F128:H128"/>
    <mergeCell ref="F134:H134"/>
    <mergeCell ref="F135:H135"/>
    <mergeCell ref="F136:H136"/>
    <mergeCell ref="F138:H138"/>
    <mergeCell ref="F139:H139"/>
    <mergeCell ref="F144:H144"/>
    <mergeCell ref="F140:H140"/>
    <mergeCell ref="F141:H141"/>
    <mergeCell ref="F142:H142"/>
    <mergeCell ref="F143:H143"/>
    <mergeCell ref="F119:H119"/>
    <mergeCell ref="F120:H120"/>
    <mergeCell ref="F124:H124"/>
    <mergeCell ref="F113:H113"/>
    <mergeCell ref="E157:E159"/>
    <mergeCell ref="A104:B104"/>
    <mergeCell ref="A106:C106"/>
    <mergeCell ref="A152:B152"/>
    <mergeCell ref="A107:H107"/>
    <mergeCell ref="F108:H108"/>
    <mergeCell ref="A154:H154"/>
    <mergeCell ref="F155:H155"/>
    <mergeCell ref="F145:H145"/>
    <mergeCell ref="F146:H146"/>
    <mergeCell ref="F147:H147"/>
    <mergeCell ref="F148:H148"/>
    <mergeCell ref="F149:H149"/>
    <mergeCell ref="F156:H156"/>
    <mergeCell ref="F157:H157"/>
    <mergeCell ref="F158:H158"/>
    <mergeCell ref="F159:H159"/>
    <mergeCell ref="E138:E145"/>
    <mergeCell ref="E110:E121"/>
    <mergeCell ref="E123:E136"/>
    <mergeCell ref="F130:H130"/>
    <mergeCell ref="F131:H131"/>
    <mergeCell ref="F132:H132"/>
    <mergeCell ref="F133:H133"/>
    <mergeCell ref="A1:H4"/>
    <mergeCell ref="A5:H5"/>
    <mergeCell ref="A6:H6"/>
    <mergeCell ref="F64:H64"/>
    <mergeCell ref="E66:E68"/>
    <mergeCell ref="F7:H7"/>
    <mergeCell ref="A62:C62"/>
    <mergeCell ref="A60:B60"/>
    <mergeCell ref="D9:D13"/>
    <mergeCell ref="E9:E13"/>
    <mergeCell ref="A63:H63"/>
    <mergeCell ref="F65:H65"/>
    <mergeCell ref="F66:H66"/>
    <mergeCell ref="F67:H67"/>
    <mergeCell ref="F68:H68"/>
    <mergeCell ref="F8:H8"/>
    <mergeCell ref="F9:H9"/>
    <mergeCell ref="F10:H10"/>
    <mergeCell ref="F11:H11"/>
    <mergeCell ref="F14:H14"/>
    <mergeCell ref="F26:H26"/>
    <mergeCell ref="F27:H27"/>
    <mergeCell ref="F28:H28"/>
    <mergeCell ref="F29:H29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</mergeCells>
  <pageMargins left="0.62992125984251968" right="0" top="0.27559055118110237" bottom="0" header="0.31496062992125984" footer="0.31496062992125984"/>
  <pageSetup paperSize="9" scale="69" fitToHeight="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zoomScaleNormal="100" workbookViewId="0">
      <selection activeCell="A9" sqref="A9:E9"/>
    </sheetView>
  </sheetViews>
  <sheetFormatPr defaultRowHeight="15"/>
  <cols>
    <col min="1" max="1" width="4.28515625" customWidth="1"/>
    <col min="2" max="2" width="42" customWidth="1"/>
    <col min="3" max="3" width="18.85546875" customWidth="1"/>
    <col min="4" max="4" width="16.5703125" customWidth="1"/>
    <col min="5" max="5" width="18.42578125" customWidth="1"/>
  </cols>
  <sheetData>
    <row r="1" spans="1:6" ht="31.5" customHeight="1">
      <c r="C1" s="451" t="s">
        <v>20</v>
      </c>
      <c r="D1" s="451"/>
      <c r="E1" s="3" t="s">
        <v>24</v>
      </c>
    </row>
    <row r="2" spans="1:6" ht="15" customHeight="1">
      <c r="C2" s="3" t="s">
        <v>21</v>
      </c>
      <c r="D2" s="4"/>
      <c r="E2" s="4" t="s">
        <v>25</v>
      </c>
    </row>
    <row r="3" spans="1:6" ht="22.5" customHeight="1">
      <c r="C3" s="452" t="s">
        <v>22</v>
      </c>
      <c r="D3" s="452"/>
      <c r="E3" s="4" t="s">
        <v>26</v>
      </c>
    </row>
    <row r="4" spans="1:6" ht="15" customHeight="1">
      <c r="C4" s="452" t="s">
        <v>23</v>
      </c>
      <c r="D4" s="452"/>
      <c r="E4" s="453" t="s">
        <v>27</v>
      </c>
      <c r="F4" s="453"/>
    </row>
    <row r="5" spans="1:6" ht="27" customHeight="1">
      <c r="C5" s="454" t="s">
        <v>130</v>
      </c>
      <c r="D5" s="455"/>
      <c r="E5" s="453" t="s">
        <v>28</v>
      </c>
      <c r="F5" s="453"/>
    </row>
    <row r="6" spans="1:6" ht="16.5" customHeight="1">
      <c r="C6" s="452"/>
      <c r="D6" s="452"/>
      <c r="E6" s="453" t="s">
        <v>29</v>
      </c>
      <c r="F6" s="453"/>
    </row>
    <row r="7" spans="1:6" ht="18" customHeight="1">
      <c r="C7" s="454"/>
      <c r="D7" s="455"/>
      <c r="E7" s="453" t="s">
        <v>30</v>
      </c>
      <c r="F7" s="453"/>
    </row>
    <row r="8" spans="1:6" ht="15.75" customHeight="1">
      <c r="C8" s="2"/>
      <c r="D8" s="459"/>
      <c r="E8" s="459"/>
    </row>
    <row r="9" spans="1:6" ht="33.75" customHeight="1" thickBot="1">
      <c r="A9" s="416" t="s">
        <v>222</v>
      </c>
      <c r="B9" s="416"/>
      <c r="C9" s="416"/>
      <c r="D9" s="416"/>
      <c r="E9" s="416"/>
    </row>
    <row r="10" spans="1:6" ht="36.75" customHeight="1">
      <c r="A10" s="23" t="s">
        <v>4</v>
      </c>
      <c r="B10" s="13" t="s">
        <v>3</v>
      </c>
      <c r="C10" s="14" t="s">
        <v>7</v>
      </c>
      <c r="D10" s="14" t="s">
        <v>5</v>
      </c>
      <c r="E10" s="15" t="s">
        <v>6</v>
      </c>
    </row>
    <row r="11" spans="1:6">
      <c r="A11" s="456" t="s">
        <v>33</v>
      </c>
      <c r="B11" s="457"/>
      <c r="C11" s="457"/>
      <c r="D11" s="457"/>
      <c r="E11" s="458"/>
    </row>
    <row r="12" spans="1:6">
      <c r="A12" s="16">
        <v>1</v>
      </c>
      <c r="B12" s="5" t="s">
        <v>8</v>
      </c>
      <c r="C12" s="6" t="s">
        <v>17</v>
      </c>
      <c r="D12" s="460" t="s">
        <v>12</v>
      </c>
      <c r="E12" s="43" t="s">
        <v>214</v>
      </c>
    </row>
    <row r="13" spans="1:6">
      <c r="A13" s="16">
        <v>2</v>
      </c>
      <c r="B13" s="5" t="s">
        <v>9</v>
      </c>
      <c r="C13" s="6" t="s">
        <v>17</v>
      </c>
      <c r="D13" s="460"/>
      <c r="E13" s="43" t="s">
        <v>212</v>
      </c>
    </row>
    <row r="14" spans="1:6">
      <c r="A14" s="16">
        <v>3</v>
      </c>
      <c r="B14" s="5" t="s">
        <v>10</v>
      </c>
      <c r="C14" s="6" t="s">
        <v>17</v>
      </c>
      <c r="D14" s="460"/>
      <c r="E14" s="43" t="s">
        <v>215</v>
      </c>
    </row>
    <row r="15" spans="1:6">
      <c r="A15" s="16">
        <v>4</v>
      </c>
      <c r="B15" s="5" t="s">
        <v>11</v>
      </c>
      <c r="C15" s="6" t="s">
        <v>17</v>
      </c>
      <c r="D15" s="460"/>
      <c r="E15" s="43" t="s">
        <v>203</v>
      </c>
    </row>
    <row r="16" spans="1:6">
      <c r="A16" s="16">
        <v>5</v>
      </c>
      <c r="B16" s="5" t="s">
        <v>19</v>
      </c>
      <c r="C16" s="6" t="s">
        <v>18</v>
      </c>
      <c r="D16" s="6" t="s">
        <v>32</v>
      </c>
      <c r="E16" s="43" t="s">
        <v>216</v>
      </c>
    </row>
    <row r="17" spans="1:5">
      <c r="A17" s="456" t="s">
        <v>70</v>
      </c>
      <c r="B17" s="457"/>
      <c r="C17" s="457"/>
      <c r="D17" s="457"/>
      <c r="E17" s="458"/>
    </row>
    <row r="18" spans="1:5">
      <c r="A18" s="16">
        <f>A16+1</f>
        <v>6</v>
      </c>
      <c r="B18" s="5" t="s">
        <v>66</v>
      </c>
      <c r="C18" s="6" t="s">
        <v>17</v>
      </c>
      <c r="D18" s="460" t="s">
        <v>69</v>
      </c>
      <c r="E18" s="43">
        <v>125</v>
      </c>
    </row>
    <row r="19" spans="1:5">
      <c r="A19" s="16">
        <f>A18+1</f>
        <v>7</v>
      </c>
      <c r="B19" s="5" t="s">
        <v>68</v>
      </c>
      <c r="C19" s="6" t="s">
        <v>17</v>
      </c>
      <c r="D19" s="460"/>
      <c r="E19" s="43">
        <v>50</v>
      </c>
    </row>
    <row r="20" spans="1:5">
      <c r="A20" s="16">
        <f>A19+1</f>
        <v>8</v>
      </c>
      <c r="B20" s="5" t="s">
        <v>65</v>
      </c>
      <c r="C20" s="6" t="s">
        <v>17</v>
      </c>
      <c r="D20" s="460"/>
      <c r="E20" s="43">
        <v>118</v>
      </c>
    </row>
    <row r="21" spans="1:5">
      <c r="A21" s="16">
        <f>A20+1</f>
        <v>9</v>
      </c>
      <c r="B21" s="5" t="s">
        <v>71</v>
      </c>
      <c r="C21" s="6" t="s">
        <v>17</v>
      </c>
      <c r="D21" s="9"/>
      <c r="E21" s="43">
        <v>450</v>
      </c>
    </row>
    <row r="22" spans="1:5">
      <c r="A22" s="456" t="s">
        <v>72</v>
      </c>
      <c r="B22" s="457"/>
      <c r="C22" s="457"/>
      <c r="D22" s="457"/>
      <c r="E22" s="458"/>
    </row>
    <row r="23" spans="1:5">
      <c r="A23" s="16">
        <f>A21+1</f>
        <v>10</v>
      </c>
      <c r="B23" s="5" t="s">
        <v>73</v>
      </c>
      <c r="C23" s="6" t="s">
        <v>17</v>
      </c>
      <c r="D23" s="41" t="s">
        <v>120</v>
      </c>
      <c r="E23" s="43">
        <v>245</v>
      </c>
    </row>
    <row r="24" spans="1:5">
      <c r="A24" s="16">
        <f>A23+1</f>
        <v>11</v>
      </c>
      <c r="B24" s="5" t="s">
        <v>74</v>
      </c>
      <c r="C24" s="6" t="s">
        <v>17</v>
      </c>
      <c r="D24" s="41" t="s">
        <v>119</v>
      </c>
      <c r="E24" s="43">
        <f>E23+5</f>
        <v>250</v>
      </c>
    </row>
    <row r="25" spans="1:5">
      <c r="A25" s="16">
        <f t="shared" ref="A25:A40" si="0">A24+1</f>
        <v>12</v>
      </c>
      <c r="B25" s="5" t="s">
        <v>75</v>
      </c>
      <c r="C25" s="6" t="s">
        <v>17</v>
      </c>
      <c r="D25" s="41" t="s">
        <v>120</v>
      </c>
      <c r="E25" s="43">
        <v>227</v>
      </c>
    </row>
    <row r="26" spans="1:5">
      <c r="A26" s="16">
        <f t="shared" si="0"/>
        <v>13</v>
      </c>
      <c r="B26" s="5" t="s">
        <v>76</v>
      </c>
      <c r="C26" s="6" t="s">
        <v>17</v>
      </c>
      <c r="D26" s="41" t="s">
        <v>119</v>
      </c>
      <c r="E26" s="43">
        <v>232</v>
      </c>
    </row>
    <row r="27" spans="1:5">
      <c r="A27" s="16">
        <f t="shared" si="0"/>
        <v>14</v>
      </c>
      <c r="B27" s="5" t="s">
        <v>0</v>
      </c>
      <c r="C27" s="6" t="s">
        <v>17</v>
      </c>
      <c r="D27" s="41" t="s">
        <v>120</v>
      </c>
      <c r="E27" s="44">
        <v>290</v>
      </c>
    </row>
    <row r="28" spans="1:5">
      <c r="A28" s="16">
        <f t="shared" si="0"/>
        <v>15</v>
      </c>
      <c r="B28" s="8" t="s">
        <v>77</v>
      </c>
      <c r="C28" s="6" t="s">
        <v>17</v>
      </c>
      <c r="D28" s="41" t="s">
        <v>119</v>
      </c>
      <c r="E28" s="43">
        <v>300</v>
      </c>
    </row>
    <row r="29" spans="1:5">
      <c r="A29" s="16">
        <f t="shared" si="0"/>
        <v>16</v>
      </c>
      <c r="B29" s="5" t="s">
        <v>78</v>
      </c>
      <c r="C29" s="6" t="s">
        <v>17</v>
      </c>
      <c r="D29" s="41" t="s">
        <v>120</v>
      </c>
      <c r="E29" s="43">
        <v>220</v>
      </c>
    </row>
    <row r="30" spans="1:5">
      <c r="A30" s="16">
        <f t="shared" si="0"/>
        <v>17</v>
      </c>
      <c r="B30" s="5" t="s">
        <v>79</v>
      </c>
      <c r="C30" s="6" t="s">
        <v>17</v>
      </c>
      <c r="D30" s="41" t="s">
        <v>119</v>
      </c>
      <c r="E30" s="43">
        <f>E29+5</f>
        <v>225</v>
      </c>
    </row>
    <row r="31" spans="1:5">
      <c r="A31" s="16">
        <f t="shared" si="0"/>
        <v>18</v>
      </c>
      <c r="B31" s="5" t="s">
        <v>80</v>
      </c>
      <c r="C31" s="6" t="s">
        <v>17</v>
      </c>
      <c r="D31" s="41" t="s">
        <v>120</v>
      </c>
      <c r="E31" s="43">
        <v>215</v>
      </c>
    </row>
    <row r="32" spans="1:5">
      <c r="A32" s="16">
        <f t="shared" si="0"/>
        <v>19</v>
      </c>
      <c r="B32" s="5" t="s">
        <v>81</v>
      </c>
      <c r="C32" s="6" t="s">
        <v>17</v>
      </c>
      <c r="D32" s="41" t="s">
        <v>119</v>
      </c>
      <c r="E32" s="43">
        <f>E31+5</f>
        <v>220</v>
      </c>
    </row>
    <row r="33" spans="1:5">
      <c r="A33" s="16">
        <f t="shared" si="0"/>
        <v>20</v>
      </c>
      <c r="B33" s="5" t="s">
        <v>82</v>
      </c>
      <c r="C33" s="6" t="s">
        <v>17</v>
      </c>
      <c r="D33" s="41" t="s">
        <v>118</v>
      </c>
      <c r="E33" s="43">
        <v>185</v>
      </c>
    </row>
    <row r="34" spans="1:5">
      <c r="A34" s="16">
        <f t="shared" si="0"/>
        <v>21</v>
      </c>
      <c r="B34" s="11" t="s">
        <v>83</v>
      </c>
      <c r="C34" s="6" t="s">
        <v>17</v>
      </c>
      <c r="D34" s="41" t="s">
        <v>118</v>
      </c>
      <c r="E34" s="44">
        <v>40</v>
      </c>
    </row>
    <row r="35" spans="1:5">
      <c r="A35" s="16">
        <f t="shared" si="0"/>
        <v>22</v>
      </c>
      <c r="B35" s="5" t="s">
        <v>1</v>
      </c>
      <c r="C35" s="6" t="s">
        <v>17</v>
      </c>
      <c r="D35" s="41" t="s">
        <v>120</v>
      </c>
      <c r="E35" s="43">
        <v>175</v>
      </c>
    </row>
    <row r="36" spans="1:5">
      <c r="A36" s="16">
        <f t="shared" si="0"/>
        <v>23</v>
      </c>
      <c r="B36" s="5" t="s">
        <v>88</v>
      </c>
      <c r="C36" s="6" t="s">
        <v>17</v>
      </c>
      <c r="D36" s="41" t="s">
        <v>119</v>
      </c>
      <c r="E36" s="43">
        <f>E35+5</f>
        <v>180</v>
      </c>
    </row>
    <row r="37" spans="1:5">
      <c r="A37" s="16">
        <f t="shared" si="0"/>
        <v>24</v>
      </c>
      <c r="B37" s="5" t="s">
        <v>2</v>
      </c>
      <c r="C37" s="6" t="s">
        <v>17</v>
      </c>
      <c r="D37" s="41" t="s">
        <v>118</v>
      </c>
      <c r="E37" s="43">
        <v>140</v>
      </c>
    </row>
    <row r="38" spans="1:5">
      <c r="A38" s="16">
        <f t="shared" si="0"/>
        <v>25</v>
      </c>
      <c r="B38" s="5" t="s">
        <v>89</v>
      </c>
      <c r="C38" s="6" t="s">
        <v>17</v>
      </c>
      <c r="D38" s="41" t="s">
        <v>119</v>
      </c>
      <c r="E38" s="43">
        <f>E37+5</f>
        <v>145</v>
      </c>
    </row>
    <row r="39" spans="1:5">
      <c r="A39" s="16">
        <f t="shared" si="0"/>
        <v>26</v>
      </c>
      <c r="B39" s="5" t="s">
        <v>90</v>
      </c>
      <c r="C39" s="6" t="s">
        <v>17</v>
      </c>
      <c r="D39" s="41" t="s">
        <v>118</v>
      </c>
      <c r="E39" s="44">
        <v>80</v>
      </c>
    </row>
    <row r="40" spans="1:5">
      <c r="A40" s="16">
        <f t="shared" si="0"/>
        <v>27</v>
      </c>
      <c r="B40" s="5" t="s">
        <v>91</v>
      </c>
      <c r="C40" s="6" t="s">
        <v>17</v>
      </c>
      <c r="D40" s="41" t="s">
        <v>119</v>
      </c>
      <c r="E40" s="44">
        <v>85</v>
      </c>
    </row>
    <row r="41" spans="1:5">
      <c r="A41" s="456" t="s">
        <v>94</v>
      </c>
      <c r="B41" s="457"/>
      <c r="C41" s="457"/>
      <c r="D41" s="457"/>
      <c r="E41" s="458"/>
    </row>
    <row r="42" spans="1:5">
      <c r="A42" s="16">
        <f>A40+1</f>
        <v>28</v>
      </c>
      <c r="B42" s="5" t="s">
        <v>96</v>
      </c>
      <c r="C42" s="6" t="s">
        <v>17</v>
      </c>
      <c r="D42" s="41" t="s">
        <v>120</v>
      </c>
      <c r="E42" s="134">
        <v>160</v>
      </c>
    </row>
    <row r="43" spans="1:5">
      <c r="A43" s="16">
        <f>A42+1</f>
        <v>29</v>
      </c>
      <c r="B43" s="5" t="s">
        <v>92</v>
      </c>
      <c r="C43" s="6" t="s">
        <v>17</v>
      </c>
      <c r="D43" s="41" t="s">
        <v>120</v>
      </c>
      <c r="E43" s="134">
        <v>225</v>
      </c>
    </row>
    <row r="44" spans="1:5">
      <c r="A44" s="16">
        <f t="shared" ref="A44:A46" si="1">A43+1</f>
        <v>30</v>
      </c>
      <c r="B44" s="5" t="s">
        <v>93</v>
      </c>
      <c r="C44" s="6" t="s">
        <v>17</v>
      </c>
      <c r="D44" s="41" t="s">
        <v>121</v>
      </c>
      <c r="E44" s="134">
        <v>225</v>
      </c>
    </row>
    <row r="45" spans="1:5">
      <c r="A45" s="16">
        <f t="shared" si="1"/>
        <v>31</v>
      </c>
      <c r="B45" s="5" t="s">
        <v>95</v>
      </c>
      <c r="C45" s="6" t="s">
        <v>17</v>
      </c>
      <c r="D45" s="41" t="s">
        <v>120</v>
      </c>
      <c r="E45" s="134">
        <v>225</v>
      </c>
    </row>
    <row r="46" spans="1:5">
      <c r="A46" s="16">
        <f t="shared" si="1"/>
        <v>32</v>
      </c>
      <c r="B46" s="8" t="s">
        <v>97</v>
      </c>
      <c r="C46" s="6" t="s">
        <v>17</v>
      </c>
      <c r="D46" s="41" t="s">
        <v>120</v>
      </c>
      <c r="E46" s="134">
        <v>252</v>
      </c>
    </row>
    <row r="47" spans="1:5">
      <c r="A47" s="456" t="s">
        <v>84</v>
      </c>
      <c r="B47" s="457"/>
      <c r="C47" s="457"/>
      <c r="D47" s="457"/>
      <c r="E47" s="458"/>
    </row>
    <row r="48" spans="1:5" ht="30">
      <c r="A48" s="16">
        <f>A46+1</f>
        <v>33</v>
      </c>
      <c r="B48" s="8" t="s">
        <v>197</v>
      </c>
      <c r="C48" s="6" t="s">
        <v>17</v>
      </c>
      <c r="D48" s="41" t="s">
        <v>121</v>
      </c>
      <c r="E48" s="44">
        <v>130</v>
      </c>
    </row>
    <row r="49" spans="1:5" ht="30" customHeight="1">
      <c r="A49" s="16">
        <f>A48+1</f>
        <v>34</v>
      </c>
      <c r="B49" s="8" t="s">
        <v>198</v>
      </c>
      <c r="C49" s="6" t="s">
        <v>17</v>
      </c>
      <c r="D49" s="41" t="s">
        <v>121</v>
      </c>
      <c r="E49" s="43">
        <v>230</v>
      </c>
    </row>
    <row r="50" spans="1:5" ht="30" customHeight="1" thickBot="1">
      <c r="A50" s="32">
        <f>A49+1</f>
        <v>35</v>
      </c>
      <c r="B50" s="33" t="s">
        <v>199</v>
      </c>
      <c r="C50" s="34" t="s">
        <v>17</v>
      </c>
      <c r="D50" s="41" t="s">
        <v>121</v>
      </c>
      <c r="E50" s="135">
        <v>200</v>
      </c>
    </row>
    <row r="51" spans="1:5" ht="28.5" customHeight="1">
      <c r="A51" s="37" t="s">
        <v>4</v>
      </c>
      <c r="B51" s="38" t="s">
        <v>3</v>
      </c>
      <c r="C51" s="39" t="s">
        <v>7</v>
      </c>
      <c r="D51" s="39" t="s">
        <v>5</v>
      </c>
      <c r="E51" s="40" t="s">
        <v>6</v>
      </c>
    </row>
    <row r="52" spans="1:5">
      <c r="A52" s="461" t="s">
        <v>34</v>
      </c>
      <c r="B52" s="462"/>
      <c r="C52" s="462"/>
      <c r="D52" s="462"/>
      <c r="E52" s="463"/>
    </row>
    <row r="53" spans="1:5">
      <c r="A53" s="16">
        <f>A50+1</f>
        <v>36</v>
      </c>
      <c r="B53" s="5" t="s">
        <v>35</v>
      </c>
      <c r="C53" s="5" t="s">
        <v>41</v>
      </c>
      <c r="D53" s="41" t="s">
        <v>121</v>
      </c>
      <c r="E53" s="43">
        <v>142</v>
      </c>
    </row>
    <row r="54" spans="1:5">
      <c r="A54" s="16">
        <f>A53+1</f>
        <v>37</v>
      </c>
      <c r="B54" s="5" t="s">
        <v>36</v>
      </c>
      <c r="C54" s="5" t="s">
        <v>41</v>
      </c>
      <c r="D54" s="41" t="s">
        <v>121</v>
      </c>
      <c r="E54" s="43">
        <v>62</v>
      </c>
    </row>
    <row r="55" spans="1:5">
      <c r="A55" s="16">
        <f t="shared" ref="A55:A58" si="2">A54+1</f>
        <v>38</v>
      </c>
      <c r="B55" s="5" t="s">
        <v>37</v>
      </c>
      <c r="C55" s="5" t="s">
        <v>41</v>
      </c>
      <c r="D55" s="41" t="s">
        <v>121</v>
      </c>
      <c r="E55" s="43">
        <v>60</v>
      </c>
    </row>
    <row r="56" spans="1:5">
      <c r="A56" s="16">
        <f t="shared" si="2"/>
        <v>39</v>
      </c>
      <c r="B56" s="5" t="s">
        <v>38</v>
      </c>
      <c r="C56" s="5" t="s">
        <v>41</v>
      </c>
      <c r="D56" s="41" t="s">
        <v>121</v>
      </c>
      <c r="E56" s="43">
        <v>125</v>
      </c>
    </row>
    <row r="57" spans="1:5">
      <c r="A57" s="16">
        <f t="shared" si="2"/>
        <v>40</v>
      </c>
      <c r="B57" s="5" t="s">
        <v>39</v>
      </c>
      <c r="C57" s="5" t="s">
        <v>41</v>
      </c>
      <c r="D57" s="41" t="s">
        <v>121</v>
      </c>
      <c r="E57" s="43">
        <v>110</v>
      </c>
    </row>
    <row r="58" spans="1:5">
      <c r="A58" s="16">
        <f t="shared" si="2"/>
        <v>41</v>
      </c>
      <c r="B58" s="5" t="s">
        <v>40</v>
      </c>
      <c r="C58" s="5" t="s">
        <v>41</v>
      </c>
      <c r="D58" s="41" t="s">
        <v>121</v>
      </c>
      <c r="E58" s="43">
        <v>235</v>
      </c>
    </row>
    <row r="59" spans="1:5">
      <c r="A59" s="461" t="s">
        <v>42</v>
      </c>
      <c r="B59" s="462"/>
      <c r="C59" s="462"/>
      <c r="D59" s="462"/>
      <c r="E59" s="463"/>
    </row>
    <row r="60" spans="1:5">
      <c r="A60" s="16">
        <f>A58+1</f>
        <v>42</v>
      </c>
      <c r="B60" s="5" t="s">
        <v>43</v>
      </c>
      <c r="C60" s="5" t="s">
        <v>41</v>
      </c>
      <c r="D60" s="41" t="s">
        <v>121</v>
      </c>
      <c r="E60" s="43">
        <v>125</v>
      </c>
    </row>
    <row r="61" spans="1:5">
      <c r="A61" s="16">
        <f>A60+1</f>
        <v>43</v>
      </c>
      <c r="B61" s="5" t="s">
        <v>44</v>
      </c>
      <c r="C61" s="5" t="s">
        <v>41</v>
      </c>
      <c r="D61" s="41" t="s">
        <v>121</v>
      </c>
      <c r="E61" s="43">
        <v>35</v>
      </c>
    </row>
    <row r="62" spans="1:5">
      <c r="A62" s="16">
        <f t="shared" ref="A62:A69" si="3">A61+1</f>
        <v>44</v>
      </c>
      <c r="B62" s="5" t="s">
        <v>45</v>
      </c>
      <c r="C62" s="5" t="s">
        <v>41</v>
      </c>
      <c r="D62" s="41" t="s">
        <v>121</v>
      </c>
      <c r="E62" s="43">
        <v>65</v>
      </c>
    </row>
    <row r="63" spans="1:5">
      <c r="A63" s="16">
        <f t="shared" si="3"/>
        <v>45</v>
      </c>
      <c r="B63" s="5" t="s">
        <v>46</v>
      </c>
      <c r="C63" s="5" t="s">
        <v>41</v>
      </c>
      <c r="D63" s="41" t="s">
        <v>121</v>
      </c>
      <c r="E63" s="43">
        <v>80</v>
      </c>
    </row>
    <row r="64" spans="1:5">
      <c r="A64" s="16">
        <f t="shared" si="3"/>
        <v>46</v>
      </c>
      <c r="B64" s="5" t="s">
        <v>47</v>
      </c>
      <c r="C64" s="5" t="s">
        <v>41</v>
      </c>
      <c r="D64" s="41" t="s">
        <v>121</v>
      </c>
      <c r="E64" s="43">
        <v>40</v>
      </c>
    </row>
    <row r="65" spans="1:5">
      <c r="A65" s="16">
        <f>A64+1</f>
        <v>47</v>
      </c>
      <c r="B65" s="5" t="s">
        <v>48</v>
      </c>
      <c r="C65" s="5" t="s">
        <v>41</v>
      </c>
      <c r="D65" s="41" t="s">
        <v>121</v>
      </c>
      <c r="E65" s="43">
        <v>45</v>
      </c>
    </row>
    <row r="66" spans="1:5">
      <c r="A66" s="16">
        <f t="shared" si="3"/>
        <v>48</v>
      </c>
      <c r="B66" s="5" t="s">
        <v>49</v>
      </c>
      <c r="C66" s="5" t="s">
        <v>41</v>
      </c>
      <c r="D66" s="41" t="s">
        <v>121</v>
      </c>
      <c r="E66" s="43">
        <v>30</v>
      </c>
    </row>
    <row r="67" spans="1:5">
      <c r="A67" s="16">
        <f t="shared" si="3"/>
        <v>49</v>
      </c>
      <c r="B67" s="5" t="s">
        <v>50</v>
      </c>
      <c r="C67" s="5" t="s">
        <v>41</v>
      </c>
      <c r="D67" s="41" t="s">
        <v>121</v>
      </c>
      <c r="E67" s="43">
        <v>42</v>
      </c>
    </row>
    <row r="68" spans="1:5">
      <c r="A68" s="16">
        <f t="shared" si="3"/>
        <v>50</v>
      </c>
      <c r="B68" s="5" t="s">
        <v>51</v>
      </c>
      <c r="C68" s="5" t="s">
        <v>41</v>
      </c>
      <c r="D68" s="41" t="s">
        <v>121</v>
      </c>
      <c r="E68" s="43">
        <v>142</v>
      </c>
    </row>
    <row r="69" spans="1:5">
      <c r="A69" s="16">
        <f t="shared" si="3"/>
        <v>51</v>
      </c>
      <c r="B69" s="5" t="s">
        <v>52</v>
      </c>
      <c r="C69" s="5" t="s">
        <v>41</v>
      </c>
      <c r="D69" s="41" t="s">
        <v>121</v>
      </c>
      <c r="E69" s="43">
        <v>40</v>
      </c>
    </row>
    <row r="70" spans="1:5">
      <c r="A70" s="461" t="s">
        <v>53</v>
      </c>
      <c r="B70" s="462"/>
      <c r="C70" s="462"/>
      <c r="D70" s="462"/>
      <c r="E70" s="463"/>
    </row>
    <row r="71" spans="1:5">
      <c r="A71" s="16">
        <f>A69+1</f>
        <v>52</v>
      </c>
      <c r="B71" s="5" t="s">
        <v>54</v>
      </c>
      <c r="C71" s="5" t="s">
        <v>41</v>
      </c>
      <c r="D71" s="41" t="s">
        <v>121</v>
      </c>
      <c r="E71" s="43">
        <v>43</v>
      </c>
    </row>
    <row r="72" spans="1:5">
      <c r="A72" s="16">
        <f>A71+1</f>
        <v>53</v>
      </c>
      <c r="B72" s="5" t="s">
        <v>55</v>
      </c>
      <c r="C72" s="5" t="s">
        <v>41</v>
      </c>
      <c r="D72" s="41" t="s">
        <v>121</v>
      </c>
      <c r="E72" s="43">
        <v>32</v>
      </c>
    </row>
    <row r="73" spans="1:5">
      <c r="A73" s="16">
        <f t="shared" ref="A73:A81" si="4">A72+1</f>
        <v>54</v>
      </c>
      <c r="B73" s="5" t="s">
        <v>61</v>
      </c>
      <c r="C73" s="5" t="s">
        <v>41</v>
      </c>
      <c r="D73" s="41" t="s">
        <v>122</v>
      </c>
      <c r="E73" s="43">
        <v>8</v>
      </c>
    </row>
    <row r="74" spans="1:5">
      <c r="A74" s="16">
        <f t="shared" si="4"/>
        <v>55</v>
      </c>
      <c r="B74" s="5" t="s">
        <v>63</v>
      </c>
      <c r="C74" s="5" t="s">
        <v>41</v>
      </c>
      <c r="D74" s="41" t="s">
        <v>121</v>
      </c>
      <c r="E74" s="43">
        <v>146</v>
      </c>
    </row>
    <row r="75" spans="1:5" ht="30">
      <c r="A75" s="16">
        <f t="shared" si="4"/>
        <v>56</v>
      </c>
      <c r="B75" s="11" t="s">
        <v>200</v>
      </c>
      <c r="C75" s="5" t="s">
        <v>41</v>
      </c>
      <c r="D75" s="41" t="s">
        <v>121</v>
      </c>
      <c r="E75" s="43">
        <v>40</v>
      </c>
    </row>
    <row r="76" spans="1:5" ht="30">
      <c r="A76" s="16">
        <f t="shared" si="4"/>
        <v>57</v>
      </c>
      <c r="B76" s="8" t="s">
        <v>60</v>
      </c>
      <c r="C76" s="6" t="s">
        <v>41</v>
      </c>
      <c r="D76" s="41" t="s">
        <v>121</v>
      </c>
      <c r="E76" s="43">
        <v>40</v>
      </c>
    </row>
    <row r="77" spans="1:5" ht="31.5" customHeight="1">
      <c r="A77" s="16">
        <f t="shared" si="4"/>
        <v>58</v>
      </c>
      <c r="B77" s="8" t="s">
        <v>62</v>
      </c>
      <c r="C77" s="6" t="s">
        <v>41</v>
      </c>
      <c r="D77" s="41" t="s">
        <v>121</v>
      </c>
      <c r="E77" s="43">
        <v>12</v>
      </c>
    </row>
    <row r="78" spans="1:5">
      <c r="A78" s="16">
        <f t="shared" si="4"/>
        <v>59</v>
      </c>
      <c r="B78" s="5" t="s">
        <v>56</v>
      </c>
      <c r="C78" s="5" t="s">
        <v>41</v>
      </c>
      <c r="D78" s="41" t="s">
        <v>121</v>
      </c>
      <c r="E78" s="43">
        <v>38</v>
      </c>
    </row>
    <row r="79" spans="1:5">
      <c r="A79" s="16">
        <f t="shared" si="4"/>
        <v>60</v>
      </c>
      <c r="B79" s="5" t="s">
        <v>201</v>
      </c>
      <c r="C79" s="5" t="s">
        <v>41</v>
      </c>
      <c r="D79" s="41" t="s">
        <v>121</v>
      </c>
      <c r="E79" s="43">
        <v>125</v>
      </c>
    </row>
    <row r="80" spans="1:5">
      <c r="A80" s="16">
        <f t="shared" si="4"/>
        <v>61</v>
      </c>
      <c r="B80" s="5" t="s">
        <v>202</v>
      </c>
      <c r="C80" s="5" t="s">
        <v>41</v>
      </c>
      <c r="D80" s="41" t="s">
        <v>121</v>
      </c>
      <c r="E80" s="43">
        <v>160</v>
      </c>
    </row>
    <row r="81" spans="1:10" ht="15.75" thickBot="1">
      <c r="A81" s="17">
        <f t="shared" si="4"/>
        <v>62</v>
      </c>
      <c r="B81" s="18" t="s">
        <v>59</v>
      </c>
      <c r="C81" s="18" t="s">
        <v>41</v>
      </c>
      <c r="D81" s="41" t="s">
        <v>121</v>
      </c>
      <c r="E81" s="136">
        <v>102</v>
      </c>
    </row>
    <row r="82" spans="1:10" ht="21" customHeight="1" thickBot="1">
      <c r="A82" s="20">
        <f>A81+1</f>
        <v>63</v>
      </c>
      <c r="B82" s="25" t="s">
        <v>67</v>
      </c>
      <c r="C82" s="21"/>
      <c r="D82" s="21"/>
      <c r="E82" s="22"/>
    </row>
    <row r="83" spans="1:10" ht="11.25" customHeight="1">
      <c r="A83" s="35"/>
      <c r="B83" s="36"/>
      <c r="C83" s="1"/>
      <c r="D83" s="1"/>
      <c r="E83" s="24"/>
    </row>
    <row r="84" spans="1:10">
      <c r="A84" s="424" t="s">
        <v>98</v>
      </c>
      <c r="B84" s="424"/>
    </row>
    <row r="85" spans="1:10" ht="18" customHeight="1">
      <c r="A85" s="423" t="s">
        <v>99</v>
      </c>
      <c r="B85" s="464"/>
      <c r="C85" s="464"/>
    </row>
    <row r="86" spans="1:10" ht="18" customHeight="1">
      <c r="A86" s="423" t="s">
        <v>100</v>
      </c>
      <c r="B86" s="423"/>
      <c r="C86" s="423"/>
    </row>
    <row r="87" spans="1:10" ht="18.75" customHeight="1">
      <c r="A87" s="423" t="s">
        <v>101</v>
      </c>
      <c r="B87" s="423"/>
      <c r="C87" s="423"/>
    </row>
    <row r="89" spans="1:10" hidden="1">
      <c r="A89" s="26" t="s">
        <v>102</v>
      </c>
    </row>
    <row r="90" spans="1:10" ht="21.75" hidden="1" customHeight="1">
      <c r="A90" s="31" t="s">
        <v>103</v>
      </c>
      <c r="B90" s="26"/>
      <c r="J90" s="27"/>
    </row>
    <row r="91" spans="1:10" hidden="1">
      <c r="A91" s="26" t="s">
        <v>107</v>
      </c>
      <c r="B91" s="26"/>
    </row>
    <row r="92" spans="1:10" hidden="1">
      <c r="A92" s="27" t="s">
        <v>104</v>
      </c>
      <c r="B92" s="28" t="s">
        <v>105</v>
      </c>
    </row>
    <row r="93" spans="1:10" hidden="1">
      <c r="A93" s="29" t="s">
        <v>106</v>
      </c>
      <c r="B93" t="s">
        <v>108</v>
      </c>
    </row>
    <row r="94" spans="1:10" ht="7.5" hidden="1" customHeight="1"/>
    <row r="95" spans="1:10" hidden="1">
      <c r="A95" s="26" t="s">
        <v>109</v>
      </c>
      <c r="B95" s="26"/>
    </row>
    <row r="96" spans="1:10" hidden="1">
      <c r="A96" s="27" t="s">
        <v>104</v>
      </c>
      <c r="B96" s="30" t="s">
        <v>110</v>
      </c>
    </row>
    <row r="97" spans="1:3" hidden="1">
      <c r="A97" s="29" t="s">
        <v>106</v>
      </c>
      <c r="B97" s="26" t="s">
        <v>111</v>
      </c>
    </row>
    <row r="98" spans="1:3" ht="11.25" hidden="1" customHeight="1">
      <c r="A98" s="26"/>
      <c r="B98" s="26"/>
    </row>
    <row r="99" spans="1:3" hidden="1">
      <c r="A99" s="26" t="s">
        <v>112</v>
      </c>
      <c r="B99" s="26"/>
    </row>
    <row r="100" spans="1:3" hidden="1">
      <c r="A100" s="27" t="s">
        <v>104</v>
      </c>
      <c r="B100" s="30" t="s">
        <v>114</v>
      </c>
    </row>
    <row r="101" spans="1:3" hidden="1">
      <c r="A101" s="29" t="s">
        <v>106</v>
      </c>
      <c r="B101" s="26" t="s">
        <v>113</v>
      </c>
    </row>
    <row r="102" spans="1:3" hidden="1"/>
    <row r="103" spans="1:3" hidden="1"/>
    <row r="104" spans="1:3" hidden="1">
      <c r="A104" s="26" t="s">
        <v>115</v>
      </c>
    </row>
    <row r="105" spans="1:3" hidden="1">
      <c r="A105" s="26" t="s">
        <v>116</v>
      </c>
    </row>
    <row r="106" spans="1:3" hidden="1">
      <c r="A106" s="29" t="s">
        <v>106</v>
      </c>
      <c r="B106" s="26" t="s">
        <v>117</v>
      </c>
    </row>
    <row r="107" spans="1:3">
      <c r="A107" t="s">
        <v>125</v>
      </c>
      <c r="C107" s="42" t="s">
        <v>124</v>
      </c>
    </row>
    <row r="108" spans="1:3">
      <c r="C108" s="42"/>
    </row>
    <row r="109" spans="1:3">
      <c r="A109" t="s">
        <v>126</v>
      </c>
      <c r="C109" s="42" t="s">
        <v>127</v>
      </c>
    </row>
    <row r="111" spans="1:3">
      <c r="A111" t="s">
        <v>128</v>
      </c>
      <c r="C111" s="42" t="s">
        <v>129</v>
      </c>
    </row>
  </sheetData>
  <mergeCells count="26">
    <mergeCell ref="A86:C86"/>
    <mergeCell ref="A87:C87"/>
    <mergeCell ref="A47:E47"/>
    <mergeCell ref="A52:E52"/>
    <mergeCell ref="A59:E59"/>
    <mergeCell ref="A70:E70"/>
    <mergeCell ref="A84:B84"/>
    <mergeCell ref="A85:C85"/>
    <mergeCell ref="A41:E41"/>
    <mergeCell ref="C6:D6"/>
    <mergeCell ref="E6:F6"/>
    <mergeCell ref="C7:D7"/>
    <mergeCell ref="E7:F7"/>
    <mergeCell ref="D8:E8"/>
    <mergeCell ref="A9:E9"/>
    <mergeCell ref="A11:E11"/>
    <mergeCell ref="D12:D15"/>
    <mergeCell ref="A17:E17"/>
    <mergeCell ref="D18:D20"/>
    <mergeCell ref="A22:E22"/>
    <mergeCell ref="C1:D1"/>
    <mergeCell ref="C3:D3"/>
    <mergeCell ref="C4:D4"/>
    <mergeCell ref="E4:F4"/>
    <mergeCell ref="C5:D5"/>
    <mergeCell ref="E5:F5"/>
  </mergeCells>
  <hyperlinks>
    <hyperlink ref="B92" r:id="rId1"/>
    <hyperlink ref="B96" r:id="rId2"/>
    <hyperlink ref="B100" r:id="rId3"/>
  </hyperlinks>
  <pageMargins left="0.39370078740157483" right="0" top="0" bottom="0" header="0.31496062992125984" footer="0.31496062992125984"/>
  <pageSetup paperSize="9" scale="90" fitToHeight="2" orientation="portrait" r:id="rId4"/>
  <rowBreaks count="1" manualBreakCount="1">
    <brk id="50" max="4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04"/>
  <sheetViews>
    <sheetView workbookViewId="0">
      <selection activeCell="D3" sqref="D3:D38"/>
    </sheetView>
  </sheetViews>
  <sheetFormatPr defaultRowHeight="15"/>
  <cols>
    <col min="4" max="4" width="56.28515625" customWidth="1"/>
    <col min="8" max="8" width="87.85546875" customWidth="1"/>
  </cols>
  <sheetData>
    <row r="1" spans="4:9">
      <c r="H1" s="465" t="s">
        <v>232</v>
      </c>
      <c r="I1" s="298"/>
    </row>
    <row r="2" spans="4:9" ht="15" customHeight="1">
      <c r="D2" s="276" t="s">
        <v>313</v>
      </c>
      <c r="E2" t="s">
        <v>439</v>
      </c>
      <c r="H2" s="465"/>
      <c r="I2" s="278"/>
    </row>
    <row r="3" spans="4:9">
      <c r="D3" s="276" t="s">
        <v>293</v>
      </c>
      <c r="H3" s="465"/>
      <c r="I3" s="279" t="s">
        <v>440</v>
      </c>
    </row>
    <row r="4" spans="4:9">
      <c r="D4" s="276" t="s">
        <v>314</v>
      </c>
      <c r="H4" s="280" t="s">
        <v>33</v>
      </c>
      <c r="I4" s="281"/>
    </row>
    <row r="5" spans="4:9">
      <c r="D5" s="276" t="s">
        <v>294</v>
      </c>
      <c r="H5" s="282" t="s">
        <v>407</v>
      </c>
      <c r="I5" s="283">
        <v>147</v>
      </c>
    </row>
    <row r="6" spans="4:9">
      <c r="D6" s="277" t="s">
        <v>338</v>
      </c>
      <c r="E6">
        <f>SUMIF($H$5:$H$204,D6,$I$5:$I$204)</f>
        <v>0</v>
      </c>
      <c r="H6" s="282" t="s">
        <v>441</v>
      </c>
      <c r="I6" s="283">
        <v>147</v>
      </c>
    </row>
    <row r="7" spans="4:9">
      <c r="D7" s="277" t="s">
        <v>339</v>
      </c>
      <c r="E7">
        <f t="shared" ref="E7:E70" si="0">SUMIF($H$5:$H$204,D7,$I$5:$I$204)</f>
        <v>0</v>
      </c>
      <c r="H7" s="140" t="s">
        <v>442</v>
      </c>
      <c r="I7" s="283">
        <v>140.30000000000001</v>
      </c>
    </row>
    <row r="8" spans="4:9">
      <c r="D8" s="277" t="s">
        <v>340</v>
      </c>
      <c r="E8">
        <f t="shared" si="0"/>
        <v>0</v>
      </c>
      <c r="H8" s="140" t="s">
        <v>443</v>
      </c>
      <c r="I8" s="283">
        <v>140.30000000000001</v>
      </c>
    </row>
    <row r="9" spans="4:9">
      <c r="D9" s="277" t="s">
        <v>341</v>
      </c>
      <c r="E9">
        <f t="shared" si="0"/>
        <v>0</v>
      </c>
      <c r="H9" s="140" t="s">
        <v>444</v>
      </c>
      <c r="I9" s="283">
        <v>142</v>
      </c>
    </row>
    <row r="10" spans="4:9">
      <c r="D10" s="277" t="s">
        <v>342</v>
      </c>
      <c r="E10">
        <f t="shared" si="0"/>
        <v>0</v>
      </c>
      <c r="H10" s="140" t="s">
        <v>445</v>
      </c>
      <c r="I10" s="283">
        <v>148</v>
      </c>
    </row>
    <row r="11" spans="4:9">
      <c r="D11" s="277" t="s">
        <v>343</v>
      </c>
      <c r="E11">
        <f t="shared" si="0"/>
        <v>0</v>
      </c>
      <c r="H11" s="140" t="s">
        <v>409</v>
      </c>
      <c r="I11" s="283">
        <v>148</v>
      </c>
    </row>
    <row r="12" spans="4:9">
      <c r="D12" s="277" t="s">
        <v>299</v>
      </c>
      <c r="E12">
        <f t="shared" si="0"/>
        <v>178</v>
      </c>
      <c r="H12" s="140" t="s">
        <v>446</v>
      </c>
      <c r="I12" s="283">
        <v>135.30000000000001</v>
      </c>
    </row>
    <row r="13" spans="4:9">
      <c r="D13" s="277" t="s">
        <v>300</v>
      </c>
      <c r="E13">
        <f t="shared" si="0"/>
        <v>150</v>
      </c>
      <c r="H13" s="140" t="s">
        <v>447</v>
      </c>
      <c r="I13" s="283">
        <v>135.30000000000001</v>
      </c>
    </row>
    <row r="14" spans="4:9">
      <c r="D14" s="277" t="s">
        <v>201</v>
      </c>
      <c r="E14">
        <f>SUMIF($H$5:$H$204,D14,$I$5:$I$204)/2</f>
        <v>140</v>
      </c>
      <c r="H14" s="140" t="s">
        <v>413</v>
      </c>
      <c r="I14" s="283">
        <v>136</v>
      </c>
    </row>
    <row r="15" spans="4:9">
      <c r="D15" s="277" t="s">
        <v>202</v>
      </c>
      <c r="E15">
        <f>SUMIF($H$5:$H$204,D15,$I$5:$I$204)/2</f>
        <v>160</v>
      </c>
      <c r="H15" s="140" t="s">
        <v>448</v>
      </c>
      <c r="I15" s="283">
        <v>131.30000000000001</v>
      </c>
    </row>
    <row r="16" spans="4:9">
      <c r="D16" s="277" t="s">
        <v>301</v>
      </c>
      <c r="E16">
        <f t="shared" si="0"/>
        <v>80</v>
      </c>
      <c r="H16" s="140" t="s">
        <v>253</v>
      </c>
      <c r="I16" s="283">
        <v>131.30000000000001</v>
      </c>
    </row>
    <row r="17" spans="4:9">
      <c r="D17" s="277" t="s">
        <v>344</v>
      </c>
      <c r="E17">
        <f t="shared" si="0"/>
        <v>0</v>
      </c>
      <c r="H17" s="140" t="s">
        <v>414</v>
      </c>
      <c r="I17" s="283">
        <v>132</v>
      </c>
    </row>
    <row r="18" spans="4:9">
      <c r="D18" s="277" t="s">
        <v>302</v>
      </c>
      <c r="E18">
        <f t="shared" si="0"/>
        <v>46</v>
      </c>
      <c r="H18" s="140" t="s">
        <v>449</v>
      </c>
      <c r="I18" s="283">
        <v>116</v>
      </c>
    </row>
    <row r="19" spans="4:9">
      <c r="D19" s="277" t="s">
        <v>345</v>
      </c>
      <c r="E19">
        <f t="shared" si="0"/>
        <v>180</v>
      </c>
      <c r="H19" s="140" t="s">
        <v>450</v>
      </c>
      <c r="I19" s="283">
        <v>116</v>
      </c>
    </row>
    <row r="20" spans="4:9">
      <c r="D20" s="277" t="s">
        <v>303</v>
      </c>
      <c r="E20">
        <f t="shared" si="0"/>
        <v>175</v>
      </c>
      <c r="H20" s="140" t="s">
        <v>415</v>
      </c>
      <c r="I20" s="283">
        <v>116</v>
      </c>
    </row>
    <row r="21" spans="4:9">
      <c r="D21" s="277" t="s">
        <v>304</v>
      </c>
      <c r="E21">
        <f t="shared" si="0"/>
        <v>175</v>
      </c>
      <c r="H21" s="280" t="s">
        <v>70</v>
      </c>
      <c r="I21" s="281"/>
    </row>
    <row r="22" spans="4:9">
      <c r="D22" s="277" t="s">
        <v>305</v>
      </c>
      <c r="E22">
        <f t="shared" si="0"/>
        <v>95</v>
      </c>
      <c r="H22" s="140" t="s">
        <v>451</v>
      </c>
      <c r="I22" s="283">
        <v>155</v>
      </c>
    </row>
    <row r="23" spans="4:9">
      <c r="D23" s="277" t="s">
        <v>346</v>
      </c>
      <c r="E23">
        <f t="shared" si="0"/>
        <v>0</v>
      </c>
      <c r="H23" s="140" t="s">
        <v>273</v>
      </c>
      <c r="I23" s="283">
        <v>155</v>
      </c>
    </row>
    <row r="24" spans="4:9">
      <c r="D24" s="277" t="s">
        <v>347</v>
      </c>
      <c r="E24">
        <f t="shared" si="0"/>
        <v>0</v>
      </c>
      <c r="H24" s="282" t="s">
        <v>417</v>
      </c>
      <c r="I24" s="283">
        <v>108</v>
      </c>
    </row>
    <row r="25" spans="4:9">
      <c r="D25" s="277" t="s">
        <v>245</v>
      </c>
      <c r="E25">
        <f t="shared" si="0"/>
        <v>83</v>
      </c>
      <c r="H25" s="282" t="s">
        <v>452</v>
      </c>
      <c r="I25" s="283">
        <v>108</v>
      </c>
    </row>
    <row r="26" spans="4:9">
      <c r="D26" s="276" t="s">
        <v>295</v>
      </c>
      <c r="E26">
        <f t="shared" si="0"/>
        <v>0</v>
      </c>
      <c r="H26" s="140" t="s">
        <v>453</v>
      </c>
      <c r="I26" s="283">
        <v>40</v>
      </c>
    </row>
    <row r="27" spans="4:9">
      <c r="D27" s="276" t="s">
        <v>294</v>
      </c>
      <c r="E27">
        <f t="shared" si="0"/>
        <v>0</v>
      </c>
      <c r="H27" s="140" t="s">
        <v>411</v>
      </c>
      <c r="I27" s="283">
        <v>40</v>
      </c>
    </row>
    <row r="28" spans="4:9">
      <c r="D28" s="277" t="s">
        <v>348</v>
      </c>
      <c r="E28">
        <f t="shared" si="0"/>
        <v>193</v>
      </c>
      <c r="H28" s="140" t="s">
        <v>420</v>
      </c>
      <c r="I28" s="283">
        <v>110</v>
      </c>
    </row>
    <row r="29" spans="4:9">
      <c r="D29" s="277" t="s">
        <v>306</v>
      </c>
      <c r="E29">
        <f t="shared" si="0"/>
        <v>180</v>
      </c>
      <c r="H29" s="140" t="s">
        <v>416</v>
      </c>
      <c r="I29" s="283">
        <v>110</v>
      </c>
    </row>
    <row r="30" spans="4:9">
      <c r="D30" s="277" t="s">
        <v>307</v>
      </c>
      <c r="E30">
        <f t="shared" si="0"/>
        <v>223</v>
      </c>
      <c r="H30" s="284" t="s">
        <v>71</v>
      </c>
      <c r="I30" s="285">
        <v>450</v>
      </c>
    </row>
    <row r="31" spans="4:9">
      <c r="D31" s="277" t="s">
        <v>308</v>
      </c>
      <c r="E31">
        <f t="shared" si="0"/>
        <v>205</v>
      </c>
      <c r="H31" s="280" t="s">
        <v>454</v>
      </c>
      <c r="I31" s="281"/>
    </row>
    <row r="32" spans="4:9">
      <c r="D32" s="277" t="s">
        <v>309</v>
      </c>
      <c r="E32">
        <f t="shared" si="0"/>
        <v>183</v>
      </c>
      <c r="H32" s="284" t="s">
        <v>73</v>
      </c>
      <c r="I32" s="285">
        <v>225</v>
      </c>
    </row>
    <row r="33" spans="4:9">
      <c r="D33" s="277" t="s">
        <v>310</v>
      </c>
      <c r="E33">
        <f t="shared" si="0"/>
        <v>188</v>
      </c>
      <c r="H33" s="140" t="s">
        <v>74</v>
      </c>
      <c r="I33" s="283">
        <v>235</v>
      </c>
    </row>
    <row r="34" spans="4:9">
      <c r="D34" s="277" t="s">
        <v>311</v>
      </c>
      <c r="E34">
        <f t="shared" si="0"/>
        <v>225</v>
      </c>
      <c r="H34" s="140" t="s">
        <v>394</v>
      </c>
      <c r="I34" s="283">
        <v>235</v>
      </c>
    </row>
    <row r="35" spans="4:9">
      <c r="D35" s="276" t="s">
        <v>296</v>
      </c>
      <c r="E35">
        <f t="shared" si="0"/>
        <v>0</v>
      </c>
      <c r="H35" s="140" t="s">
        <v>237</v>
      </c>
      <c r="I35" s="283">
        <v>220</v>
      </c>
    </row>
    <row r="36" spans="4:9">
      <c r="D36" s="277" t="s">
        <v>312</v>
      </c>
      <c r="E36">
        <f t="shared" si="0"/>
        <v>235</v>
      </c>
      <c r="H36" s="140" t="s">
        <v>76</v>
      </c>
      <c r="I36" s="283">
        <v>223</v>
      </c>
    </row>
    <row r="37" spans="4:9">
      <c r="D37" s="276" t="s">
        <v>315</v>
      </c>
      <c r="E37">
        <f t="shared" si="0"/>
        <v>0</v>
      </c>
      <c r="H37" s="140" t="s">
        <v>397</v>
      </c>
      <c r="I37" s="283">
        <v>223</v>
      </c>
    </row>
    <row r="38" spans="4:9">
      <c r="D38" s="277" t="s">
        <v>349</v>
      </c>
      <c r="E38">
        <f t="shared" si="0"/>
        <v>0</v>
      </c>
      <c r="H38" s="140" t="s">
        <v>404</v>
      </c>
      <c r="I38" s="283">
        <v>220</v>
      </c>
    </row>
    <row r="39" spans="4:9">
      <c r="D39" s="276" t="s">
        <v>316</v>
      </c>
      <c r="E39">
        <f t="shared" si="0"/>
        <v>0</v>
      </c>
      <c r="H39" s="140" t="s">
        <v>77</v>
      </c>
      <c r="I39" s="283">
        <v>225</v>
      </c>
    </row>
    <row r="40" spans="4:9" ht="22.5">
      <c r="D40" s="277" t="s">
        <v>350</v>
      </c>
      <c r="E40">
        <f t="shared" si="0"/>
        <v>210</v>
      </c>
      <c r="H40" s="140" t="s">
        <v>455</v>
      </c>
      <c r="I40" s="283">
        <v>225</v>
      </c>
    </row>
    <row r="41" spans="4:9">
      <c r="D41" s="277" t="s">
        <v>351</v>
      </c>
      <c r="E41">
        <f t="shared" si="0"/>
        <v>848</v>
      </c>
      <c r="H41" s="140" t="s">
        <v>238</v>
      </c>
      <c r="I41" s="283">
        <v>185</v>
      </c>
    </row>
    <row r="42" spans="4:9">
      <c r="D42" s="277" t="s">
        <v>352</v>
      </c>
      <c r="E42">
        <f t="shared" si="0"/>
        <v>0</v>
      </c>
      <c r="H42" s="140" t="s">
        <v>79</v>
      </c>
      <c r="I42" s="283">
        <v>188</v>
      </c>
    </row>
    <row r="43" spans="4:9">
      <c r="D43" s="277" t="s">
        <v>353</v>
      </c>
      <c r="E43">
        <f t="shared" si="0"/>
        <v>320</v>
      </c>
      <c r="H43" s="282" t="s">
        <v>456</v>
      </c>
      <c r="I43" s="283">
        <v>188</v>
      </c>
    </row>
    <row r="44" spans="4:9">
      <c r="D44" s="277" t="s">
        <v>354</v>
      </c>
      <c r="E44">
        <f t="shared" si="0"/>
        <v>0</v>
      </c>
      <c r="H44" s="286" t="s">
        <v>457</v>
      </c>
      <c r="I44" s="287"/>
    </row>
    <row r="45" spans="4:9">
      <c r="D45" s="277" t="s">
        <v>355</v>
      </c>
      <c r="E45">
        <f t="shared" si="0"/>
        <v>0</v>
      </c>
      <c r="H45" s="140" t="s">
        <v>240</v>
      </c>
      <c r="I45" s="283">
        <v>178</v>
      </c>
    </row>
    <row r="46" spans="4:9">
      <c r="D46" s="277" t="s">
        <v>356</v>
      </c>
      <c r="E46">
        <f t="shared" si="0"/>
        <v>0</v>
      </c>
      <c r="H46" s="140" t="s">
        <v>81</v>
      </c>
      <c r="I46" s="283">
        <v>183</v>
      </c>
    </row>
    <row r="47" spans="4:9">
      <c r="D47" s="277" t="s">
        <v>357</v>
      </c>
      <c r="E47">
        <f t="shared" si="0"/>
        <v>0</v>
      </c>
      <c r="H47" s="140" t="s">
        <v>458</v>
      </c>
      <c r="I47" s="283">
        <v>183</v>
      </c>
    </row>
    <row r="48" spans="4:9">
      <c r="D48" s="277" t="s">
        <v>358</v>
      </c>
      <c r="E48">
        <f t="shared" si="0"/>
        <v>0</v>
      </c>
      <c r="H48" s="140" t="s">
        <v>400</v>
      </c>
      <c r="I48" s="283">
        <v>180</v>
      </c>
    </row>
    <row r="49" spans="4:9">
      <c r="D49" s="277" t="s">
        <v>359</v>
      </c>
      <c r="E49">
        <f t="shared" si="0"/>
        <v>0</v>
      </c>
      <c r="H49" s="286" t="s">
        <v>459</v>
      </c>
      <c r="I49" s="283">
        <v>180</v>
      </c>
    </row>
    <row r="50" spans="4:9">
      <c r="D50" s="277" t="s">
        <v>360</v>
      </c>
      <c r="E50">
        <f t="shared" si="0"/>
        <v>0</v>
      </c>
      <c r="H50" s="286" t="s">
        <v>460</v>
      </c>
      <c r="I50" s="283">
        <v>180</v>
      </c>
    </row>
    <row r="51" spans="4:9">
      <c r="D51" s="277" t="s">
        <v>361</v>
      </c>
      <c r="E51">
        <f t="shared" si="0"/>
        <v>900</v>
      </c>
      <c r="H51" s="140" t="s">
        <v>241</v>
      </c>
      <c r="I51" s="283">
        <v>46</v>
      </c>
    </row>
    <row r="52" spans="4:9">
      <c r="D52" s="277" t="s">
        <v>362</v>
      </c>
      <c r="E52">
        <f t="shared" si="0"/>
        <v>590</v>
      </c>
      <c r="H52" s="140" t="s">
        <v>1</v>
      </c>
      <c r="I52" s="283">
        <v>180</v>
      </c>
    </row>
    <row r="53" spans="4:9">
      <c r="D53" s="277" t="s">
        <v>363</v>
      </c>
      <c r="E53">
        <f t="shared" si="0"/>
        <v>420</v>
      </c>
      <c r="H53" s="140" t="s">
        <v>461</v>
      </c>
      <c r="I53" s="283">
        <v>185</v>
      </c>
    </row>
    <row r="54" spans="4:9">
      <c r="D54" s="277" t="s">
        <v>364</v>
      </c>
      <c r="E54">
        <f t="shared" si="0"/>
        <v>420</v>
      </c>
      <c r="H54" s="140" t="s">
        <v>462</v>
      </c>
      <c r="I54" s="283">
        <v>185</v>
      </c>
    </row>
    <row r="55" spans="4:9">
      <c r="D55" s="277" t="s">
        <v>365</v>
      </c>
      <c r="E55">
        <f t="shared" si="0"/>
        <v>0</v>
      </c>
      <c r="H55" s="288" t="s">
        <v>348</v>
      </c>
      <c r="I55" s="283">
        <v>193</v>
      </c>
    </row>
    <row r="56" spans="4:9">
      <c r="D56" s="277" t="s">
        <v>366</v>
      </c>
      <c r="E56">
        <f t="shared" si="0"/>
        <v>100</v>
      </c>
      <c r="H56" s="140" t="s">
        <v>2</v>
      </c>
      <c r="I56" s="283">
        <v>135</v>
      </c>
    </row>
    <row r="57" spans="4:9">
      <c r="D57" s="277" t="s">
        <v>367</v>
      </c>
      <c r="E57">
        <f t="shared" si="0"/>
        <v>585</v>
      </c>
      <c r="H57" s="140" t="s">
        <v>463</v>
      </c>
      <c r="I57" s="283">
        <v>140</v>
      </c>
    </row>
    <row r="58" spans="4:9">
      <c r="D58" s="277" t="s">
        <v>368</v>
      </c>
      <c r="E58">
        <f t="shared" si="0"/>
        <v>0</v>
      </c>
      <c r="H58" s="140" t="s">
        <v>464</v>
      </c>
      <c r="I58" s="283">
        <v>140</v>
      </c>
    </row>
    <row r="59" spans="4:9">
      <c r="D59" s="277" t="s">
        <v>369</v>
      </c>
      <c r="E59">
        <f t="shared" si="0"/>
        <v>540</v>
      </c>
      <c r="H59" s="140" t="s">
        <v>90</v>
      </c>
      <c r="I59" s="283">
        <v>95</v>
      </c>
    </row>
    <row r="60" spans="4:9">
      <c r="D60" s="277" t="s">
        <v>370</v>
      </c>
      <c r="E60">
        <f t="shared" si="0"/>
        <v>0</v>
      </c>
      <c r="H60" s="140" t="s">
        <v>395</v>
      </c>
      <c r="I60" s="283">
        <v>95</v>
      </c>
    </row>
    <row r="61" spans="4:9">
      <c r="D61" s="277" t="s">
        <v>371</v>
      </c>
      <c r="E61">
        <f t="shared" si="0"/>
        <v>590</v>
      </c>
      <c r="H61" s="284" t="s">
        <v>305</v>
      </c>
      <c r="I61" s="283">
        <v>95</v>
      </c>
    </row>
    <row r="62" spans="4:9">
      <c r="D62" s="277" t="s">
        <v>372</v>
      </c>
      <c r="E62">
        <f t="shared" si="0"/>
        <v>250</v>
      </c>
      <c r="H62" s="140" t="s">
        <v>465</v>
      </c>
      <c r="I62" s="283">
        <v>100</v>
      </c>
    </row>
    <row r="63" spans="4:9">
      <c r="D63" s="277" t="s">
        <v>373</v>
      </c>
      <c r="E63">
        <f t="shared" si="0"/>
        <v>470</v>
      </c>
      <c r="H63" s="140" t="s">
        <v>466</v>
      </c>
      <c r="I63" s="283">
        <v>100</v>
      </c>
    </row>
    <row r="64" spans="4:9">
      <c r="D64" s="277" t="s">
        <v>374</v>
      </c>
      <c r="E64">
        <f t="shared" si="0"/>
        <v>0</v>
      </c>
      <c r="H64" s="280" t="s">
        <v>467</v>
      </c>
      <c r="I64" s="289"/>
    </row>
    <row r="65" spans="4:9">
      <c r="D65" s="277" t="s">
        <v>375</v>
      </c>
      <c r="E65">
        <f t="shared" si="0"/>
        <v>540</v>
      </c>
      <c r="H65" s="140" t="s">
        <v>399</v>
      </c>
      <c r="I65" s="283">
        <v>160</v>
      </c>
    </row>
    <row r="66" spans="4:9">
      <c r="D66" s="277" t="s">
        <v>376</v>
      </c>
      <c r="E66">
        <f t="shared" si="0"/>
        <v>0</v>
      </c>
      <c r="H66" s="140" t="s">
        <v>468</v>
      </c>
      <c r="I66" s="283">
        <v>195</v>
      </c>
    </row>
    <row r="67" spans="4:9">
      <c r="D67" s="276" t="s">
        <v>317</v>
      </c>
      <c r="E67">
        <f t="shared" si="0"/>
        <v>0</v>
      </c>
      <c r="H67" s="140" t="s">
        <v>401</v>
      </c>
      <c r="I67" s="283">
        <v>165</v>
      </c>
    </row>
    <row r="68" spans="4:9">
      <c r="D68" s="276" t="s">
        <v>318</v>
      </c>
      <c r="E68">
        <f t="shared" si="0"/>
        <v>0</v>
      </c>
      <c r="H68" s="140" t="s">
        <v>402</v>
      </c>
      <c r="I68" s="283">
        <v>165</v>
      </c>
    </row>
    <row r="69" spans="4:9">
      <c r="D69" s="277" t="s">
        <v>319</v>
      </c>
      <c r="E69">
        <f t="shared" si="0"/>
        <v>0</v>
      </c>
      <c r="H69" s="140" t="s">
        <v>403</v>
      </c>
      <c r="I69" s="283">
        <v>200</v>
      </c>
    </row>
    <row r="70" spans="4:9">
      <c r="D70" s="276" t="s">
        <v>320</v>
      </c>
      <c r="E70">
        <f t="shared" si="0"/>
        <v>0</v>
      </c>
      <c r="H70" s="280" t="s">
        <v>84</v>
      </c>
      <c r="I70" s="289"/>
    </row>
    <row r="71" spans="4:9">
      <c r="D71" s="277" t="s">
        <v>377</v>
      </c>
      <c r="E71">
        <f t="shared" ref="E71:E134" si="1">SUMIF($H$5:$H$204,D71,$I$5:$I$204)</f>
        <v>135</v>
      </c>
      <c r="H71" s="140" t="s">
        <v>469</v>
      </c>
      <c r="I71" s="283">
        <v>123</v>
      </c>
    </row>
    <row r="72" spans="4:9">
      <c r="D72" s="277" t="s">
        <v>378</v>
      </c>
      <c r="E72">
        <f t="shared" si="1"/>
        <v>50</v>
      </c>
      <c r="H72" s="140" t="s">
        <v>470</v>
      </c>
      <c r="I72" s="283">
        <v>123</v>
      </c>
    </row>
    <row r="73" spans="4:9">
      <c r="D73" s="277" t="s">
        <v>379</v>
      </c>
      <c r="E73">
        <f t="shared" si="1"/>
        <v>50</v>
      </c>
      <c r="H73" s="140" t="s">
        <v>197</v>
      </c>
      <c r="I73" s="283">
        <v>123</v>
      </c>
    </row>
    <row r="74" spans="4:9">
      <c r="D74" s="277" t="s">
        <v>380</v>
      </c>
      <c r="E74">
        <f t="shared" si="1"/>
        <v>65</v>
      </c>
      <c r="H74" s="140" t="s">
        <v>86</v>
      </c>
      <c r="I74" s="283">
        <v>18</v>
      </c>
    </row>
    <row r="75" spans="4:9">
      <c r="D75" s="277" t="s">
        <v>381</v>
      </c>
      <c r="E75">
        <f t="shared" si="1"/>
        <v>16</v>
      </c>
      <c r="H75" s="140" t="s">
        <v>198</v>
      </c>
      <c r="I75" s="283">
        <v>183</v>
      </c>
    </row>
    <row r="76" spans="4:9">
      <c r="D76" s="277" t="s">
        <v>382</v>
      </c>
      <c r="E76">
        <f t="shared" si="1"/>
        <v>50</v>
      </c>
      <c r="H76" s="140" t="s">
        <v>471</v>
      </c>
      <c r="I76" s="283">
        <v>170</v>
      </c>
    </row>
    <row r="77" spans="4:9">
      <c r="D77" s="277" t="s">
        <v>383</v>
      </c>
      <c r="E77">
        <f t="shared" si="1"/>
        <v>36</v>
      </c>
      <c r="H77" s="140" t="s">
        <v>472</v>
      </c>
      <c r="I77" s="283">
        <v>170</v>
      </c>
    </row>
    <row r="78" spans="4:9">
      <c r="D78" s="277" t="s">
        <v>384</v>
      </c>
      <c r="E78">
        <f t="shared" si="1"/>
        <v>100</v>
      </c>
      <c r="H78" s="140" t="s">
        <v>199</v>
      </c>
      <c r="I78" s="283">
        <v>170</v>
      </c>
    </row>
    <row r="79" spans="4:9">
      <c r="D79" s="277" t="s">
        <v>385</v>
      </c>
      <c r="E79">
        <f t="shared" si="1"/>
        <v>120</v>
      </c>
      <c r="H79" s="280" t="s">
        <v>473</v>
      </c>
      <c r="I79" s="289"/>
    </row>
    <row r="80" spans="4:9">
      <c r="D80" s="277" t="s">
        <v>386</v>
      </c>
      <c r="E80">
        <f t="shared" si="1"/>
        <v>20</v>
      </c>
      <c r="H80" s="140" t="s">
        <v>35</v>
      </c>
      <c r="I80" s="283">
        <v>135</v>
      </c>
    </row>
    <row r="81" spans="4:9">
      <c r="D81" s="277" t="s">
        <v>387</v>
      </c>
      <c r="E81">
        <f t="shared" si="1"/>
        <v>100</v>
      </c>
      <c r="H81" s="140" t="s">
        <v>36</v>
      </c>
      <c r="I81" s="283">
        <v>46</v>
      </c>
    </row>
    <row r="82" spans="4:9">
      <c r="D82" s="276" t="s">
        <v>321</v>
      </c>
      <c r="E82">
        <f t="shared" si="1"/>
        <v>0</v>
      </c>
      <c r="H82" s="140" t="s">
        <v>37</v>
      </c>
      <c r="I82" s="283">
        <v>40</v>
      </c>
    </row>
    <row r="83" spans="4:9">
      <c r="D83" s="276" t="s">
        <v>322</v>
      </c>
      <c r="E83">
        <f t="shared" si="1"/>
        <v>0</v>
      </c>
      <c r="H83" s="140" t="s">
        <v>38</v>
      </c>
      <c r="I83" s="283">
        <v>112</v>
      </c>
    </row>
    <row r="84" spans="4:9">
      <c r="D84" s="277" t="s">
        <v>388</v>
      </c>
      <c r="E84">
        <f t="shared" si="1"/>
        <v>280</v>
      </c>
      <c r="H84" s="140" t="s">
        <v>437</v>
      </c>
      <c r="I84" s="283">
        <v>103</v>
      </c>
    </row>
    <row r="85" spans="4:9">
      <c r="D85" s="277" t="s">
        <v>389</v>
      </c>
      <c r="E85">
        <f t="shared" si="1"/>
        <v>280</v>
      </c>
      <c r="H85" s="140" t="s">
        <v>40</v>
      </c>
      <c r="I85" s="283">
        <v>220</v>
      </c>
    </row>
    <row r="86" spans="4:9">
      <c r="D86" s="277" t="s">
        <v>390</v>
      </c>
      <c r="E86">
        <f t="shared" si="1"/>
        <v>0</v>
      </c>
      <c r="H86" s="280" t="s">
        <v>474</v>
      </c>
      <c r="I86" s="289"/>
    </row>
    <row r="87" spans="4:9">
      <c r="D87" s="277" t="s">
        <v>391</v>
      </c>
      <c r="E87">
        <f t="shared" si="1"/>
        <v>340</v>
      </c>
      <c r="H87" s="140" t="s">
        <v>43</v>
      </c>
      <c r="I87" s="283">
        <v>107</v>
      </c>
    </row>
    <row r="88" spans="4:9">
      <c r="D88" s="276" t="s">
        <v>323</v>
      </c>
      <c r="E88">
        <f t="shared" si="1"/>
        <v>0</v>
      </c>
      <c r="H88" s="140" t="s">
        <v>475</v>
      </c>
      <c r="I88" s="283">
        <v>50</v>
      </c>
    </row>
    <row r="89" spans="4:9">
      <c r="D89" s="276" t="s">
        <v>324</v>
      </c>
      <c r="E89">
        <f t="shared" si="1"/>
        <v>0</v>
      </c>
      <c r="H89" s="140" t="s">
        <v>44</v>
      </c>
      <c r="I89" s="283">
        <v>37</v>
      </c>
    </row>
    <row r="90" spans="4:9">
      <c r="D90" s="277" t="s">
        <v>392</v>
      </c>
      <c r="E90">
        <f t="shared" si="1"/>
        <v>0</v>
      </c>
      <c r="H90" s="140" t="s">
        <v>429</v>
      </c>
      <c r="I90" s="283">
        <v>45</v>
      </c>
    </row>
    <row r="91" spans="4:9">
      <c r="D91" s="276" t="s">
        <v>325</v>
      </c>
      <c r="E91">
        <f t="shared" si="1"/>
        <v>0</v>
      </c>
      <c r="H91" s="140" t="s">
        <v>431</v>
      </c>
      <c r="I91" s="283">
        <v>90</v>
      </c>
    </row>
    <row r="92" spans="4:9">
      <c r="D92" s="277" t="s">
        <v>393</v>
      </c>
      <c r="E92">
        <f t="shared" si="1"/>
        <v>123</v>
      </c>
      <c r="H92" s="140" t="s">
        <v>432</v>
      </c>
      <c r="I92" s="283">
        <v>42</v>
      </c>
    </row>
    <row r="93" spans="4:9">
      <c r="D93" s="277" t="s">
        <v>197</v>
      </c>
      <c r="E93">
        <f t="shared" si="1"/>
        <v>123</v>
      </c>
      <c r="H93" s="140" t="s">
        <v>435</v>
      </c>
      <c r="I93" s="283">
        <v>40</v>
      </c>
    </row>
    <row r="94" spans="4:9">
      <c r="D94" s="277" t="s">
        <v>198</v>
      </c>
      <c r="E94">
        <f t="shared" si="1"/>
        <v>183</v>
      </c>
      <c r="H94" s="140" t="s">
        <v>49</v>
      </c>
      <c r="I94" s="283">
        <v>20</v>
      </c>
    </row>
    <row r="95" spans="4:9">
      <c r="D95" s="277" t="s">
        <v>199</v>
      </c>
      <c r="E95">
        <f t="shared" si="1"/>
        <v>170</v>
      </c>
      <c r="H95" s="140" t="s">
        <v>430</v>
      </c>
      <c r="I95" s="283">
        <v>27</v>
      </c>
    </row>
    <row r="96" spans="4:9">
      <c r="D96" s="276" t="s">
        <v>326</v>
      </c>
      <c r="E96">
        <f t="shared" si="1"/>
        <v>0</v>
      </c>
      <c r="H96" s="140" t="s">
        <v>51</v>
      </c>
      <c r="I96" s="283">
        <v>140</v>
      </c>
    </row>
    <row r="97" spans="4:9">
      <c r="D97" s="277" t="s">
        <v>273</v>
      </c>
      <c r="E97">
        <f t="shared" si="1"/>
        <v>155</v>
      </c>
      <c r="H97" s="140" t="s">
        <v>476</v>
      </c>
      <c r="I97" s="283">
        <v>30</v>
      </c>
    </row>
    <row r="98" spans="4:9">
      <c r="D98" s="276" t="s">
        <v>327</v>
      </c>
      <c r="E98">
        <f t="shared" si="1"/>
        <v>0</v>
      </c>
      <c r="H98" s="280" t="s">
        <v>53</v>
      </c>
      <c r="I98" s="289"/>
    </row>
    <row r="99" spans="4:9">
      <c r="D99" s="277" t="s">
        <v>73</v>
      </c>
      <c r="E99">
        <f t="shared" si="1"/>
        <v>225</v>
      </c>
      <c r="H99" s="282" t="s">
        <v>426</v>
      </c>
      <c r="I99" s="283">
        <v>28</v>
      </c>
    </row>
    <row r="100" spans="4:9">
      <c r="D100" s="277" t="s">
        <v>394</v>
      </c>
      <c r="E100">
        <f t="shared" si="1"/>
        <v>235</v>
      </c>
      <c r="H100" s="282" t="s">
        <v>425</v>
      </c>
      <c r="I100" s="283">
        <v>20</v>
      </c>
    </row>
    <row r="101" spans="4:9">
      <c r="D101" s="277" t="s">
        <v>90</v>
      </c>
      <c r="E101">
        <f t="shared" si="1"/>
        <v>95</v>
      </c>
      <c r="H101" s="140" t="s">
        <v>243</v>
      </c>
      <c r="I101" s="283">
        <v>8</v>
      </c>
    </row>
    <row r="102" spans="4:9">
      <c r="D102" s="277" t="s">
        <v>395</v>
      </c>
      <c r="E102">
        <f t="shared" si="1"/>
        <v>95</v>
      </c>
      <c r="H102" s="140" t="s">
        <v>434</v>
      </c>
      <c r="I102" s="283">
        <v>130</v>
      </c>
    </row>
    <row r="103" spans="4:9">
      <c r="D103" s="277" t="s">
        <v>396</v>
      </c>
      <c r="E103">
        <f t="shared" si="1"/>
        <v>0</v>
      </c>
      <c r="H103" s="140" t="s">
        <v>405</v>
      </c>
      <c r="I103" s="283">
        <v>35</v>
      </c>
    </row>
    <row r="104" spans="4:9">
      <c r="D104" s="277" t="s">
        <v>1</v>
      </c>
      <c r="E104">
        <f t="shared" si="1"/>
        <v>180</v>
      </c>
      <c r="H104" s="140" t="s">
        <v>200</v>
      </c>
      <c r="I104" s="283">
        <v>35</v>
      </c>
    </row>
    <row r="105" spans="4:9">
      <c r="D105" s="277" t="s">
        <v>2</v>
      </c>
      <c r="E105">
        <f t="shared" si="1"/>
        <v>135</v>
      </c>
      <c r="H105" s="140" t="s">
        <v>477</v>
      </c>
      <c r="I105" s="283">
        <v>35</v>
      </c>
    </row>
    <row r="106" spans="4:9">
      <c r="D106" s="277" t="s">
        <v>397</v>
      </c>
      <c r="E106">
        <f t="shared" si="1"/>
        <v>223</v>
      </c>
      <c r="H106" s="140" t="s">
        <v>436</v>
      </c>
      <c r="I106" s="283">
        <v>18</v>
      </c>
    </row>
    <row r="107" spans="4:9">
      <c r="D107" s="277" t="s">
        <v>77</v>
      </c>
      <c r="E107">
        <f t="shared" si="1"/>
        <v>225</v>
      </c>
      <c r="H107" s="288" t="s">
        <v>478</v>
      </c>
      <c r="I107" s="287"/>
    </row>
    <row r="108" spans="4:9">
      <c r="D108" s="277" t="s">
        <v>398</v>
      </c>
      <c r="E108">
        <f t="shared" si="1"/>
        <v>0</v>
      </c>
      <c r="H108" s="140" t="s">
        <v>479</v>
      </c>
      <c r="I108" s="283">
        <v>43</v>
      </c>
    </row>
    <row r="109" spans="4:9">
      <c r="D109" s="277" t="s">
        <v>399</v>
      </c>
      <c r="E109">
        <f t="shared" si="1"/>
        <v>160</v>
      </c>
      <c r="H109" s="140" t="s">
        <v>480</v>
      </c>
      <c r="I109" s="283">
        <v>140</v>
      </c>
    </row>
    <row r="110" spans="4:9">
      <c r="D110" s="277" t="s">
        <v>400</v>
      </c>
      <c r="E110">
        <f t="shared" si="1"/>
        <v>180</v>
      </c>
      <c r="H110" s="140" t="s">
        <v>201</v>
      </c>
      <c r="I110" s="283">
        <v>140</v>
      </c>
    </row>
    <row r="111" spans="4:9">
      <c r="D111" s="277" t="s">
        <v>241</v>
      </c>
      <c r="E111">
        <f t="shared" si="1"/>
        <v>46</v>
      </c>
      <c r="H111" s="140" t="s">
        <v>249</v>
      </c>
      <c r="I111" s="283">
        <v>160</v>
      </c>
    </row>
    <row r="112" spans="4:9">
      <c r="D112" s="277" t="s">
        <v>401</v>
      </c>
      <c r="E112">
        <f t="shared" si="1"/>
        <v>165</v>
      </c>
      <c r="H112" s="140" t="s">
        <v>202</v>
      </c>
      <c r="I112" s="283">
        <v>160</v>
      </c>
    </row>
    <row r="113" spans="4:9">
      <c r="D113" s="277" t="s">
        <v>238</v>
      </c>
      <c r="E113">
        <f t="shared" si="1"/>
        <v>185</v>
      </c>
      <c r="H113" s="140" t="s">
        <v>438</v>
      </c>
      <c r="I113" s="283">
        <v>110</v>
      </c>
    </row>
    <row r="114" spans="4:9">
      <c r="D114" s="277" t="s">
        <v>402</v>
      </c>
      <c r="E114">
        <f t="shared" si="1"/>
        <v>165</v>
      </c>
      <c r="H114" s="280" t="s">
        <v>481</v>
      </c>
      <c r="I114" s="289"/>
    </row>
    <row r="115" spans="4:9">
      <c r="D115" s="277" t="s">
        <v>240</v>
      </c>
      <c r="E115">
        <f t="shared" si="1"/>
        <v>178</v>
      </c>
      <c r="H115" s="140" t="s">
        <v>482</v>
      </c>
      <c r="I115" s="283">
        <v>24</v>
      </c>
    </row>
    <row r="116" spans="4:9">
      <c r="D116" s="277" t="s">
        <v>237</v>
      </c>
      <c r="E116">
        <f t="shared" si="1"/>
        <v>220</v>
      </c>
      <c r="H116" s="140" t="s">
        <v>483</v>
      </c>
      <c r="I116" s="283"/>
    </row>
    <row r="117" spans="4:9">
      <c r="D117" s="277" t="s">
        <v>403</v>
      </c>
      <c r="E117">
        <f t="shared" si="1"/>
        <v>200</v>
      </c>
      <c r="H117" s="280" t="s">
        <v>484</v>
      </c>
      <c r="I117" s="289"/>
    </row>
    <row r="118" spans="4:9">
      <c r="D118" s="277" t="s">
        <v>404</v>
      </c>
      <c r="E118">
        <f t="shared" si="1"/>
        <v>220</v>
      </c>
      <c r="H118" s="140" t="s">
        <v>392</v>
      </c>
      <c r="I118" s="283"/>
    </row>
    <row r="119" spans="4:9">
      <c r="D119" s="276" t="s">
        <v>328</v>
      </c>
      <c r="E119">
        <f t="shared" si="1"/>
        <v>0</v>
      </c>
      <c r="H119" s="291" t="s">
        <v>485</v>
      </c>
      <c r="I119" s="294"/>
    </row>
    <row r="120" spans="4:9">
      <c r="D120" s="277" t="s">
        <v>76</v>
      </c>
      <c r="E120">
        <f t="shared" si="1"/>
        <v>223</v>
      </c>
      <c r="H120" s="291" t="s">
        <v>486</v>
      </c>
      <c r="I120" s="294"/>
    </row>
    <row r="121" spans="4:9">
      <c r="D121" s="277" t="s">
        <v>79</v>
      </c>
      <c r="E121">
        <f t="shared" si="1"/>
        <v>188</v>
      </c>
      <c r="H121" s="140" t="s">
        <v>388</v>
      </c>
      <c r="I121" s="290">
        <v>280</v>
      </c>
    </row>
    <row r="122" spans="4:9">
      <c r="D122" s="277" t="s">
        <v>77</v>
      </c>
      <c r="E122">
        <f t="shared" si="1"/>
        <v>225</v>
      </c>
      <c r="H122" s="140" t="s">
        <v>389</v>
      </c>
      <c r="I122" s="290">
        <v>280</v>
      </c>
    </row>
    <row r="123" spans="4:9">
      <c r="D123" s="276" t="s">
        <v>329</v>
      </c>
      <c r="E123">
        <f t="shared" si="1"/>
        <v>0</v>
      </c>
      <c r="H123" s="140" t="s">
        <v>487</v>
      </c>
      <c r="I123" s="290">
        <v>210</v>
      </c>
    </row>
    <row r="124" spans="4:9">
      <c r="D124" s="277" t="s">
        <v>200</v>
      </c>
      <c r="E124">
        <f t="shared" si="1"/>
        <v>35</v>
      </c>
      <c r="H124" s="140" t="s">
        <v>391</v>
      </c>
      <c r="I124" s="290">
        <v>340</v>
      </c>
    </row>
    <row r="125" spans="4:9">
      <c r="D125" s="277" t="s">
        <v>405</v>
      </c>
      <c r="E125">
        <f t="shared" si="1"/>
        <v>35</v>
      </c>
      <c r="H125" s="291" t="s">
        <v>488</v>
      </c>
      <c r="I125" s="292"/>
    </row>
    <row r="126" spans="4:9">
      <c r="D126" s="277" t="s">
        <v>406</v>
      </c>
      <c r="E126">
        <f t="shared" si="1"/>
        <v>0</v>
      </c>
      <c r="H126" s="140" t="s">
        <v>353</v>
      </c>
      <c r="I126" s="290">
        <v>320</v>
      </c>
    </row>
    <row r="127" spans="4:9">
      <c r="D127" s="276" t="s">
        <v>330</v>
      </c>
      <c r="E127">
        <f t="shared" si="1"/>
        <v>0</v>
      </c>
      <c r="H127" s="140" t="s">
        <v>489</v>
      </c>
      <c r="I127" s="290">
        <v>320</v>
      </c>
    </row>
    <row r="128" spans="4:9">
      <c r="D128" s="276" t="s">
        <v>331</v>
      </c>
      <c r="E128">
        <f t="shared" si="1"/>
        <v>0</v>
      </c>
      <c r="H128" s="140" t="s">
        <v>490</v>
      </c>
      <c r="I128" s="290">
        <v>320</v>
      </c>
    </row>
    <row r="129" spans="4:9">
      <c r="D129" s="277" t="s">
        <v>407</v>
      </c>
      <c r="E129">
        <f t="shared" si="1"/>
        <v>147</v>
      </c>
      <c r="H129" s="140" t="s">
        <v>491</v>
      </c>
      <c r="I129" s="283">
        <v>200</v>
      </c>
    </row>
    <row r="130" spans="4:9">
      <c r="D130" s="277" t="s">
        <v>408</v>
      </c>
      <c r="E130">
        <f t="shared" si="1"/>
        <v>148</v>
      </c>
      <c r="H130" s="140" t="s">
        <v>492</v>
      </c>
      <c r="I130" s="290">
        <v>300</v>
      </c>
    </row>
    <row r="131" spans="4:9">
      <c r="D131" s="277" t="s">
        <v>409</v>
      </c>
      <c r="E131">
        <f t="shared" si="1"/>
        <v>148</v>
      </c>
      <c r="H131" s="140" t="s">
        <v>493</v>
      </c>
      <c r="I131" s="290">
        <v>200</v>
      </c>
    </row>
    <row r="132" spans="4:9">
      <c r="D132" s="276" t="s">
        <v>332</v>
      </c>
      <c r="E132">
        <f t="shared" si="1"/>
        <v>0</v>
      </c>
      <c r="H132" s="140" t="s">
        <v>494</v>
      </c>
      <c r="I132" s="290"/>
    </row>
    <row r="133" spans="4:9">
      <c r="D133" s="277" t="s">
        <v>410</v>
      </c>
      <c r="E133">
        <f t="shared" si="1"/>
        <v>108</v>
      </c>
      <c r="H133" s="291" t="s">
        <v>495</v>
      </c>
      <c r="I133" s="293"/>
    </row>
    <row r="134" spans="4:9">
      <c r="D134" s="277" t="s">
        <v>411</v>
      </c>
      <c r="E134">
        <f t="shared" si="1"/>
        <v>40</v>
      </c>
      <c r="H134" s="140" t="s">
        <v>496</v>
      </c>
      <c r="I134" s="290"/>
    </row>
    <row r="135" spans="4:9">
      <c r="D135" s="277" t="s">
        <v>412</v>
      </c>
      <c r="E135">
        <f t="shared" ref="E135:E177" si="2">SUMIF($H$5:$H$204,D135,$I$5:$I$204)</f>
        <v>142</v>
      </c>
      <c r="H135" s="140" t="s">
        <v>351</v>
      </c>
      <c r="I135" s="290">
        <v>848</v>
      </c>
    </row>
    <row r="136" spans="4:9">
      <c r="D136" s="277" t="s">
        <v>413</v>
      </c>
      <c r="E136">
        <f t="shared" si="2"/>
        <v>136</v>
      </c>
      <c r="H136" s="140" t="s">
        <v>497</v>
      </c>
      <c r="I136" s="290"/>
    </row>
    <row r="137" spans="4:9">
      <c r="D137" s="277" t="s">
        <v>414</v>
      </c>
      <c r="E137">
        <f t="shared" si="2"/>
        <v>132</v>
      </c>
      <c r="H137" s="140" t="s">
        <v>362</v>
      </c>
      <c r="I137" s="290">
        <v>590</v>
      </c>
    </row>
    <row r="138" spans="4:9">
      <c r="D138" s="277" t="s">
        <v>415</v>
      </c>
      <c r="E138">
        <f t="shared" si="2"/>
        <v>116</v>
      </c>
      <c r="H138" s="140" t="s">
        <v>361</v>
      </c>
      <c r="I138" s="290">
        <v>900</v>
      </c>
    </row>
    <row r="139" spans="4:9" ht="22.5">
      <c r="D139" s="277" t="s">
        <v>416</v>
      </c>
      <c r="E139">
        <f t="shared" si="2"/>
        <v>110</v>
      </c>
      <c r="H139" s="140" t="s">
        <v>363</v>
      </c>
      <c r="I139" s="290">
        <v>420</v>
      </c>
    </row>
    <row r="140" spans="4:9">
      <c r="D140" s="276" t="s">
        <v>333</v>
      </c>
      <c r="E140">
        <f t="shared" si="2"/>
        <v>0</v>
      </c>
      <c r="H140" s="140" t="s">
        <v>364</v>
      </c>
      <c r="I140" s="290">
        <v>420</v>
      </c>
    </row>
    <row r="141" spans="4:9">
      <c r="D141" s="277" t="s">
        <v>417</v>
      </c>
      <c r="E141">
        <f t="shared" si="2"/>
        <v>108</v>
      </c>
      <c r="H141" s="140" t="s">
        <v>498</v>
      </c>
      <c r="I141" s="290"/>
    </row>
    <row r="142" spans="4:9">
      <c r="D142" s="277" t="s">
        <v>418</v>
      </c>
      <c r="E142">
        <f t="shared" si="2"/>
        <v>140.30000000000001</v>
      </c>
      <c r="H142" s="140" t="s">
        <v>499</v>
      </c>
      <c r="I142" s="290"/>
    </row>
    <row r="143" spans="4:9">
      <c r="D143" s="277" t="s">
        <v>419</v>
      </c>
      <c r="E143">
        <f t="shared" si="2"/>
        <v>135.30000000000001</v>
      </c>
      <c r="H143" s="140" t="s">
        <v>369</v>
      </c>
      <c r="I143" s="290">
        <v>540</v>
      </c>
    </row>
    <row r="144" spans="4:9">
      <c r="D144" s="277" t="s">
        <v>263</v>
      </c>
      <c r="E144">
        <f t="shared" si="2"/>
        <v>131.30000000000001</v>
      </c>
      <c r="H144" s="140" t="s">
        <v>350</v>
      </c>
      <c r="I144" s="290">
        <v>210</v>
      </c>
    </row>
    <row r="145" spans="4:9">
      <c r="D145" s="277" t="s">
        <v>286</v>
      </c>
      <c r="E145">
        <f t="shared" si="2"/>
        <v>116</v>
      </c>
      <c r="H145" s="140" t="s">
        <v>500</v>
      </c>
      <c r="I145" s="290"/>
    </row>
    <row r="146" spans="4:9">
      <c r="D146" s="277" t="s">
        <v>420</v>
      </c>
      <c r="E146">
        <f t="shared" si="2"/>
        <v>110</v>
      </c>
      <c r="H146" s="140" t="s">
        <v>372</v>
      </c>
      <c r="I146" s="290">
        <v>250</v>
      </c>
    </row>
    <row r="147" spans="4:9">
      <c r="D147" s="277" t="s">
        <v>421</v>
      </c>
      <c r="E147">
        <f t="shared" si="2"/>
        <v>0</v>
      </c>
      <c r="H147" s="140" t="s">
        <v>501</v>
      </c>
      <c r="I147" s="290">
        <v>250</v>
      </c>
    </row>
    <row r="148" spans="4:9">
      <c r="D148" s="277" t="s">
        <v>422</v>
      </c>
      <c r="E148">
        <f t="shared" si="2"/>
        <v>120</v>
      </c>
      <c r="H148" s="140" t="s">
        <v>367</v>
      </c>
      <c r="I148" s="290">
        <v>585</v>
      </c>
    </row>
    <row r="149" spans="4:9">
      <c r="D149" s="276" t="s">
        <v>334</v>
      </c>
      <c r="E149">
        <f t="shared" si="2"/>
        <v>0</v>
      </c>
      <c r="H149" s="140" t="s">
        <v>371</v>
      </c>
      <c r="I149" s="290">
        <v>590</v>
      </c>
    </row>
    <row r="150" spans="4:9">
      <c r="D150" s="276" t="s">
        <v>335</v>
      </c>
      <c r="E150">
        <f t="shared" si="2"/>
        <v>0</v>
      </c>
      <c r="H150" s="140" t="s">
        <v>373</v>
      </c>
      <c r="I150" s="290">
        <v>470</v>
      </c>
    </row>
    <row r="151" spans="4:9">
      <c r="D151" s="277" t="s">
        <v>423</v>
      </c>
      <c r="E151">
        <f t="shared" si="2"/>
        <v>0</v>
      </c>
      <c r="H151" s="140" t="s">
        <v>375</v>
      </c>
      <c r="I151" s="290">
        <v>540</v>
      </c>
    </row>
    <row r="152" spans="4:9">
      <c r="D152" s="277" t="s">
        <v>424</v>
      </c>
      <c r="E152">
        <f t="shared" si="2"/>
        <v>0</v>
      </c>
      <c r="H152" s="140"/>
      <c r="I152" s="290"/>
    </row>
    <row r="153" spans="4:9">
      <c r="D153" s="277" t="s">
        <v>425</v>
      </c>
      <c r="E153">
        <f t="shared" si="2"/>
        <v>20</v>
      </c>
      <c r="H153" s="291" t="s">
        <v>502</v>
      </c>
      <c r="I153" s="293"/>
    </row>
    <row r="154" spans="4:9">
      <c r="D154" s="277" t="s">
        <v>426</v>
      </c>
      <c r="E154">
        <f t="shared" si="2"/>
        <v>28</v>
      </c>
      <c r="H154" s="140" t="s">
        <v>503</v>
      </c>
      <c r="I154" s="290">
        <v>300</v>
      </c>
    </row>
    <row r="155" spans="4:9">
      <c r="D155" s="277" t="s">
        <v>427</v>
      </c>
      <c r="E155">
        <f t="shared" si="2"/>
        <v>0</v>
      </c>
      <c r="H155" s="140" t="s">
        <v>504</v>
      </c>
      <c r="I155" s="290">
        <v>300</v>
      </c>
    </row>
    <row r="156" spans="4:9">
      <c r="D156" s="276" t="s">
        <v>336</v>
      </c>
      <c r="E156">
        <f t="shared" si="2"/>
        <v>0</v>
      </c>
      <c r="H156" s="140" t="s">
        <v>505</v>
      </c>
      <c r="I156" s="290">
        <v>100</v>
      </c>
    </row>
    <row r="157" spans="4:9">
      <c r="D157" s="277" t="s">
        <v>428</v>
      </c>
      <c r="E157">
        <f t="shared" si="2"/>
        <v>30</v>
      </c>
      <c r="H157" s="140" t="s">
        <v>366</v>
      </c>
      <c r="I157" s="290">
        <v>100</v>
      </c>
    </row>
    <row r="158" spans="4:9">
      <c r="D158" s="277" t="s">
        <v>35</v>
      </c>
      <c r="E158">
        <f t="shared" si="2"/>
        <v>135</v>
      </c>
      <c r="H158" s="140" t="s">
        <v>506</v>
      </c>
      <c r="I158" s="290">
        <v>100</v>
      </c>
    </row>
    <row r="159" spans="4:9">
      <c r="D159" s="277" t="s">
        <v>43</v>
      </c>
      <c r="E159">
        <f t="shared" si="2"/>
        <v>107</v>
      </c>
      <c r="H159" s="291" t="s">
        <v>34</v>
      </c>
      <c r="I159" s="293"/>
    </row>
    <row r="160" spans="4:9">
      <c r="D160" s="277" t="s">
        <v>44</v>
      </c>
      <c r="E160">
        <f t="shared" si="2"/>
        <v>37</v>
      </c>
      <c r="H160" s="140" t="s">
        <v>377</v>
      </c>
      <c r="I160" s="283">
        <v>135</v>
      </c>
    </row>
    <row r="161" spans="4:9">
      <c r="D161" s="277" t="s">
        <v>429</v>
      </c>
      <c r="E161">
        <f t="shared" si="2"/>
        <v>45</v>
      </c>
      <c r="H161" s="140" t="s">
        <v>380</v>
      </c>
      <c r="I161" s="283">
        <v>65</v>
      </c>
    </row>
    <row r="162" spans="4:9">
      <c r="D162" s="277" t="s">
        <v>430</v>
      </c>
      <c r="E162">
        <f t="shared" si="2"/>
        <v>27</v>
      </c>
      <c r="H162" s="140" t="s">
        <v>382</v>
      </c>
      <c r="I162" s="283">
        <v>50</v>
      </c>
    </row>
    <row r="163" spans="4:9">
      <c r="D163" s="277" t="s">
        <v>431</v>
      </c>
      <c r="E163">
        <f t="shared" si="2"/>
        <v>90</v>
      </c>
      <c r="H163" s="140" t="s">
        <v>385</v>
      </c>
      <c r="I163" s="283">
        <v>120</v>
      </c>
    </row>
    <row r="164" spans="4:9">
      <c r="D164" s="277" t="s">
        <v>432</v>
      </c>
      <c r="E164">
        <f t="shared" si="2"/>
        <v>42</v>
      </c>
      <c r="H164" s="140" t="s">
        <v>387</v>
      </c>
      <c r="I164" s="283">
        <v>100</v>
      </c>
    </row>
    <row r="165" spans="4:9">
      <c r="D165" s="277" t="s">
        <v>433</v>
      </c>
      <c r="E165">
        <f t="shared" si="2"/>
        <v>0</v>
      </c>
      <c r="H165" s="140" t="s">
        <v>507</v>
      </c>
      <c r="I165" s="283">
        <v>225</v>
      </c>
    </row>
    <row r="166" spans="4:9">
      <c r="D166" s="277" t="s">
        <v>434</v>
      </c>
      <c r="E166">
        <f t="shared" si="2"/>
        <v>130</v>
      </c>
      <c r="H166" s="140" t="s">
        <v>384</v>
      </c>
      <c r="I166" s="283">
        <v>100</v>
      </c>
    </row>
    <row r="167" spans="4:9">
      <c r="D167" s="277" t="s">
        <v>36</v>
      </c>
      <c r="E167">
        <f t="shared" si="2"/>
        <v>46</v>
      </c>
      <c r="H167" s="291" t="s">
        <v>42</v>
      </c>
      <c r="I167" s="293"/>
    </row>
    <row r="168" spans="4:9">
      <c r="D168" s="277" t="s">
        <v>37</v>
      </c>
      <c r="E168">
        <f t="shared" si="2"/>
        <v>40</v>
      </c>
      <c r="H168" s="140" t="s">
        <v>508</v>
      </c>
      <c r="I168" s="290">
        <v>40</v>
      </c>
    </row>
    <row r="169" spans="4:9">
      <c r="D169" s="277" t="s">
        <v>435</v>
      </c>
      <c r="E169">
        <f t="shared" si="2"/>
        <v>40</v>
      </c>
      <c r="H169" s="140" t="s">
        <v>509</v>
      </c>
      <c r="I169" s="290">
        <v>40</v>
      </c>
    </row>
    <row r="170" spans="4:9">
      <c r="D170" s="277" t="s">
        <v>38</v>
      </c>
      <c r="E170">
        <f t="shared" si="2"/>
        <v>112</v>
      </c>
      <c r="H170" s="140" t="s">
        <v>378</v>
      </c>
      <c r="I170" s="290">
        <v>50</v>
      </c>
    </row>
    <row r="171" spans="4:9">
      <c r="D171" s="277" t="s">
        <v>436</v>
      </c>
      <c r="E171">
        <f t="shared" si="2"/>
        <v>18</v>
      </c>
      <c r="H171" s="140" t="s">
        <v>379</v>
      </c>
      <c r="I171" s="290">
        <v>50</v>
      </c>
    </row>
    <row r="172" spans="4:9">
      <c r="D172" s="277" t="s">
        <v>49</v>
      </c>
      <c r="E172">
        <f t="shared" si="2"/>
        <v>20</v>
      </c>
      <c r="H172" s="140" t="s">
        <v>381</v>
      </c>
      <c r="I172" s="290">
        <v>16</v>
      </c>
    </row>
    <row r="173" spans="4:9">
      <c r="D173" s="277" t="s">
        <v>51</v>
      </c>
      <c r="E173">
        <f t="shared" si="2"/>
        <v>140</v>
      </c>
      <c r="H173" s="140" t="s">
        <v>510</v>
      </c>
      <c r="I173" s="290">
        <v>80</v>
      </c>
    </row>
    <row r="174" spans="4:9">
      <c r="D174" s="277" t="s">
        <v>437</v>
      </c>
      <c r="E174">
        <f t="shared" si="2"/>
        <v>103</v>
      </c>
      <c r="H174" s="140" t="s">
        <v>383</v>
      </c>
      <c r="I174" s="290">
        <v>36</v>
      </c>
    </row>
    <row r="175" spans="4:9">
      <c r="D175" s="277" t="s">
        <v>438</v>
      </c>
      <c r="E175">
        <f t="shared" si="2"/>
        <v>110</v>
      </c>
      <c r="H175" s="140" t="s">
        <v>511</v>
      </c>
      <c r="I175" s="290">
        <v>30</v>
      </c>
    </row>
    <row r="176" spans="4:9">
      <c r="D176" s="277" t="s">
        <v>40</v>
      </c>
      <c r="E176">
        <f t="shared" si="2"/>
        <v>220</v>
      </c>
      <c r="H176" s="140" t="s">
        <v>386</v>
      </c>
      <c r="I176" s="290">
        <v>20</v>
      </c>
    </row>
    <row r="177" spans="4:9">
      <c r="D177" s="276" t="s">
        <v>337</v>
      </c>
      <c r="E177">
        <f t="shared" si="2"/>
        <v>0</v>
      </c>
      <c r="H177" s="291" t="s">
        <v>512</v>
      </c>
      <c r="I177" s="293"/>
    </row>
    <row r="178" spans="4:9">
      <c r="H178" s="140" t="s">
        <v>513</v>
      </c>
      <c r="I178" s="290">
        <v>220</v>
      </c>
    </row>
    <row r="179" spans="4:9">
      <c r="H179" s="140" t="s">
        <v>514</v>
      </c>
      <c r="I179" s="290">
        <v>25</v>
      </c>
    </row>
    <row r="180" spans="4:9">
      <c r="H180" s="140" t="s">
        <v>515</v>
      </c>
      <c r="I180" s="290">
        <v>350</v>
      </c>
    </row>
    <row r="182" spans="4:9" ht="15.75" thickBot="1">
      <c r="H182" s="295" t="s">
        <v>422</v>
      </c>
      <c r="I182" s="296">
        <v>120</v>
      </c>
    </row>
    <row r="183" spans="4:9" ht="15.75" thickBot="1">
      <c r="H183" s="275" t="s">
        <v>298</v>
      </c>
      <c r="I183" s="297"/>
    </row>
    <row r="184" spans="4:9" ht="15.75" thickBot="1">
      <c r="H184" s="275" t="s">
        <v>297</v>
      </c>
      <c r="I184" s="297"/>
    </row>
    <row r="185" spans="4:9">
      <c r="H185" s="295" t="s">
        <v>299</v>
      </c>
      <c r="I185" s="296">
        <v>178</v>
      </c>
    </row>
    <row r="186" spans="4:9">
      <c r="H186" s="295" t="s">
        <v>300</v>
      </c>
      <c r="I186" s="296">
        <v>150</v>
      </c>
    </row>
    <row r="187" spans="4:9">
      <c r="H187" s="295" t="s">
        <v>201</v>
      </c>
      <c r="I187" s="296">
        <v>140</v>
      </c>
    </row>
    <row r="188" spans="4:9">
      <c r="H188" s="295" t="s">
        <v>202</v>
      </c>
      <c r="I188" s="296">
        <v>160</v>
      </c>
    </row>
    <row r="189" spans="4:9">
      <c r="H189" s="295" t="s">
        <v>301</v>
      </c>
      <c r="I189" s="296">
        <v>80</v>
      </c>
    </row>
    <row r="190" spans="4:9">
      <c r="H190" s="295" t="s">
        <v>302</v>
      </c>
      <c r="I190" s="296">
        <v>46</v>
      </c>
    </row>
    <row r="191" spans="4:9">
      <c r="H191" s="295" t="s">
        <v>345</v>
      </c>
      <c r="I191" s="296">
        <v>180</v>
      </c>
    </row>
    <row r="192" spans="4:9">
      <c r="H192" s="295" t="s">
        <v>303</v>
      </c>
      <c r="I192" s="296">
        <v>175</v>
      </c>
    </row>
    <row r="193" spans="8:9">
      <c r="H193" s="295" t="s">
        <v>304</v>
      </c>
      <c r="I193" s="296">
        <v>175</v>
      </c>
    </row>
    <row r="194" spans="8:9" ht="15.75" thickBot="1">
      <c r="H194" s="295" t="s">
        <v>245</v>
      </c>
      <c r="I194" s="296">
        <v>40</v>
      </c>
    </row>
    <row r="195" spans="8:9" ht="15.75" thickBot="1">
      <c r="H195" s="275" t="s">
        <v>295</v>
      </c>
      <c r="I195" s="297"/>
    </row>
    <row r="196" spans="8:9" ht="15.75" thickBot="1">
      <c r="H196" s="275" t="s">
        <v>294</v>
      </c>
      <c r="I196" s="297"/>
    </row>
    <row r="197" spans="8:9">
      <c r="H197" s="295" t="s">
        <v>306</v>
      </c>
      <c r="I197" s="296">
        <v>180</v>
      </c>
    </row>
    <row r="198" spans="8:9">
      <c r="H198" s="295" t="s">
        <v>307</v>
      </c>
      <c r="I198" s="296">
        <v>223</v>
      </c>
    </row>
    <row r="199" spans="8:9">
      <c r="H199" s="295" t="s">
        <v>308</v>
      </c>
      <c r="I199" s="296">
        <v>205</v>
      </c>
    </row>
    <row r="200" spans="8:9">
      <c r="H200" s="295" t="s">
        <v>309</v>
      </c>
      <c r="I200" s="296">
        <v>183</v>
      </c>
    </row>
    <row r="201" spans="8:9">
      <c r="H201" s="295" t="s">
        <v>310</v>
      </c>
      <c r="I201" s="296">
        <v>188</v>
      </c>
    </row>
    <row r="202" spans="8:9" ht="15.75" thickBot="1">
      <c r="H202" s="295" t="s">
        <v>311</v>
      </c>
      <c r="I202" s="296">
        <v>225</v>
      </c>
    </row>
    <row r="203" spans="8:9" ht="15.75" thickBot="1">
      <c r="H203" s="275" t="s">
        <v>296</v>
      </c>
      <c r="I203" s="297"/>
    </row>
    <row r="204" spans="8:9">
      <c r="H204" s="295" t="s">
        <v>312</v>
      </c>
      <c r="I204" s="296">
        <v>235</v>
      </c>
    </row>
  </sheetData>
  <mergeCells count="1">
    <mergeCell ref="H1:H3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topLeftCell="A28" zoomScaleNormal="100" workbookViewId="0">
      <selection activeCell="B77" sqref="B76:B77"/>
    </sheetView>
  </sheetViews>
  <sheetFormatPr defaultRowHeight="15"/>
  <cols>
    <col min="1" max="1" width="4.28515625" customWidth="1"/>
    <col min="2" max="2" width="42.85546875" customWidth="1"/>
    <col min="3" max="3" width="18.85546875" customWidth="1"/>
    <col min="4" max="4" width="16.5703125" customWidth="1"/>
    <col min="5" max="5" width="18.42578125" customWidth="1"/>
  </cols>
  <sheetData>
    <row r="1" spans="1:6" ht="31.5" customHeight="1">
      <c r="C1" s="451" t="s">
        <v>20</v>
      </c>
      <c r="D1" s="451"/>
      <c r="E1" s="3" t="s">
        <v>24</v>
      </c>
    </row>
    <row r="2" spans="1:6" ht="15" customHeight="1">
      <c r="C2" s="3" t="s">
        <v>21</v>
      </c>
      <c r="D2" s="4"/>
      <c r="E2" s="4" t="s">
        <v>25</v>
      </c>
    </row>
    <row r="3" spans="1:6" ht="22.5" customHeight="1">
      <c r="C3" s="452" t="s">
        <v>22</v>
      </c>
      <c r="D3" s="452"/>
      <c r="E3" s="4" t="s">
        <v>26</v>
      </c>
    </row>
    <row r="4" spans="1:6" ht="15" customHeight="1">
      <c r="C4" s="452" t="s">
        <v>23</v>
      </c>
      <c r="D4" s="452"/>
      <c r="E4" s="452" t="s">
        <v>27</v>
      </c>
      <c r="F4" s="452"/>
    </row>
    <row r="5" spans="1:6" ht="27" customHeight="1">
      <c r="C5" s="454" t="s">
        <v>31</v>
      </c>
      <c r="D5" s="455"/>
      <c r="E5" s="452" t="s">
        <v>28</v>
      </c>
      <c r="F5" s="452"/>
    </row>
    <row r="6" spans="1:6" ht="16.5" customHeight="1">
      <c r="C6" s="452"/>
      <c r="D6" s="452"/>
      <c r="E6" s="452" t="s">
        <v>29</v>
      </c>
      <c r="F6" s="452"/>
    </row>
    <row r="7" spans="1:6" ht="18" customHeight="1">
      <c r="C7" s="454"/>
      <c r="D7" s="455"/>
      <c r="E7" s="452" t="s">
        <v>30</v>
      </c>
      <c r="F7" s="452"/>
    </row>
    <row r="8" spans="1:6" ht="15.75" customHeight="1">
      <c r="C8" s="2"/>
      <c r="D8" s="459"/>
      <c r="E8" s="459"/>
    </row>
    <row r="9" spans="1:6" ht="33.75" customHeight="1" thickBot="1">
      <c r="A9" s="416" t="s">
        <v>123</v>
      </c>
      <c r="B9" s="416"/>
      <c r="C9" s="416"/>
      <c r="D9" s="416"/>
      <c r="E9" s="416"/>
    </row>
    <row r="10" spans="1:6" ht="36.75" customHeight="1">
      <c r="A10" s="23" t="s">
        <v>4</v>
      </c>
      <c r="B10" s="13" t="s">
        <v>3</v>
      </c>
      <c r="C10" s="14" t="s">
        <v>7</v>
      </c>
      <c r="D10" s="14" t="s">
        <v>5</v>
      </c>
      <c r="E10" s="15" t="s">
        <v>6</v>
      </c>
    </row>
    <row r="11" spans="1:6">
      <c r="A11" s="456" t="s">
        <v>33</v>
      </c>
      <c r="B11" s="457"/>
      <c r="C11" s="457"/>
      <c r="D11" s="457"/>
      <c r="E11" s="458"/>
    </row>
    <row r="12" spans="1:6">
      <c r="A12" s="16">
        <v>1</v>
      </c>
      <c r="B12" s="5" t="s">
        <v>8</v>
      </c>
      <c r="C12" s="6" t="s">
        <v>17</v>
      </c>
      <c r="D12" s="460" t="s">
        <v>12</v>
      </c>
      <c r="E12" s="7" t="s">
        <v>13</v>
      </c>
    </row>
    <row r="13" spans="1:6">
      <c r="A13" s="16">
        <v>2</v>
      </c>
      <c r="B13" s="5" t="s">
        <v>9</v>
      </c>
      <c r="C13" s="6" t="s">
        <v>17</v>
      </c>
      <c r="D13" s="460"/>
      <c r="E13" s="7" t="s">
        <v>14</v>
      </c>
    </row>
    <row r="14" spans="1:6">
      <c r="A14" s="16">
        <v>3</v>
      </c>
      <c r="B14" s="5" t="s">
        <v>10</v>
      </c>
      <c r="C14" s="6" t="s">
        <v>17</v>
      </c>
      <c r="D14" s="460"/>
      <c r="E14" s="7" t="s">
        <v>15</v>
      </c>
    </row>
    <row r="15" spans="1:6">
      <c r="A15" s="16">
        <v>4</v>
      </c>
      <c r="B15" s="5" t="s">
        <v>11</v>
      </c>
      <c r="C15" s="6" t="s">
        <v>17</v>
      </c>
      <c r="D15" s="460"/>
      <c r="E15" s="7" t="s">
        <v>16</v>
      </c>
    </row>
    <row r="16" spans="1:6">
      <c r="A16" s="16">
        <v>5</v>
      </c>
      <c r="B16" s="5" t="s">
        <v>19</v>
      </c>
      <c r="C16" s="6" t="s">
        <v>18</v>
      </c>
      <c r="D16" s="5" t="s">
        <v>32</v>
      </c>
      <c r="E16" s="7">
        <v>203</v>
      </c>
    </row>
    <row r="17" spans="1:5">
      <c r="A17" s="456" t="s">
        <v>70</v>
      </c>
      <c r="B17" s="457"/>
      <c r="C17" s="457"/>
      <c r="D17" s="457"/>
      <c r="E17" s="458"/>
    </row>
    <row r="18" spans="1:5">
      <c r="A18" s="16">
        <f>A16+1</f>
        <v>6</v>
      </c>
      <c r="B18" s="5" t="s">
        <v>66</v>
      </c>
      <c r="C18" s="6" t="s">
        <v>17</v>
      </c>
      <c r="D18" s="460" t="s">
        <v>69</v>
      </c>
      <c r="E18" s="7">
        <v>125</v>
      </c>
    </row>
    <row r="19" spans="1:5">
      <c r="A19" s="16">
        <f>A18+1</f>
        <v>7</v>
      </c>
      <c r="B19" s="5" t="s">
        <v>68</v>
      </c>
      <c r="C19" s="6" t="s">
        <v>17</v>
      </c>
      <c r="D19" s="460"/>
      <c r="E19" s="7">
        <v>45</v>
      </c>
    </row>
    <row r="20" spans="1:5">
      <c r="A20" s="16">
        <f>A19+1</f>
        <v>8</v>
      </c>
      <c r="B20" s="5" t="s">
        <v>65</v>
      </c>
      <c r="C20" s="6" t="s">
        <v>17</v>
      </c>
      <c r="D20" s="460"/>
      <c r="E20" s="7">
        <v>130</v>
      </c>
    </row>
    <row r="21" spans="1:5">
      <c r="A21" s="16">
        <f>A20+1</f>
        <v>9</v>
      </c>
      <c r="B21" s="5" t="s">
        <v>71</v>
      </c>
      <c r="C21" s="6" t="s">
        <v>17</v>
      </c>
      <c r="D21" s="9"/>
      <c r="E21" s="7">
        <v>450</v>
      </c>
    </row>
    <row r="22" spans="1:5">
      <c r="A22" s="456" t="s">
        <v>72</v>
      </c>
      <c r="B22" s="457"/>
      <c r="C22" s="457"/>
      <c r="D22" s="457"/>
      <c r="E22" s="458"/>
    </row>
    <row r="23" spans="1:5">
      <c r="A23" s="16">
        <f>A21+1</f>
        <v>10</v>
      </c>
      <c r="B23" s="5" t="s">
        <v>73</v>
      </c>
      <c r="C23" s="6" t="s">
        <v>17</v>
      </c>
      <c r="D23" s="41" t="s">
        <v>120</v>
      </c>
      <c r="E23" s="7">
        <v>260</v>
      </c>
    </row>
    <row r="24" spans="1:5">
      <c r="A24" s="16">
        <f>A23+1</f>
        <v>11</v>
      </c>
      <c r="B24" s="5" t="s">
        <v>74</v>
      </c>
      <c r="C24" s="6" t="s">
        <v>17</v>
      </c>
      <c r="D24" s="41" t="s">
        <v>119</v>
      </c>
      <c r="E24" s="7">
        <v>265</v>
      </c>
    </row>
    <row r="25" spans="1:5">
      <c r="A25" s="16">
        <f t="shared" ref="A25:A40" si="0">A24+1</f>
        <v>12</v>
      </c>
      <c r="B25" s="5" t="s">
        <v>75</v>
      </c>
      <c r="C25" s="6" t="s">
        <v>17</v>
      </c>
      <c r="D25" s="41" t="s">
        <v>120</v>
      </c>
      <c r="E25" s="7">
        <v>243</v>
      </c>
    </row>
    <row r="26" spans="1:5">
      <c r="A26" s="16">
        <f t="shared" si="0"/>
        <v>13</v>
      </c>
      <c r="B26" s="5" t="s">
        <v>76</v>
      </c>
      <c r="C26" s="6" t="s">
        <v>17</v>
      </c>
      <c r="D26" s="41" t="s">
        <v>119</v>
      </c>
      <c r="E26" s="7">
        <v>248</v>
      </c>
    </row>
    <row r="27" spans="1:5">
      <c r="A27" s="16">
        <f t="shared" si="0"/>
        <v>14</v>
      </c>
      <c r="B27" s="5" t="s">
        <v>0</v>
      </c>
      <c r="C27" s="6" t="s">
        <v>17</v>
      </c>
      <c r="D27" s="41" t="s">
        <v>120</v>
      </c>
      <c r="E27" s="7">
        <v>305</v>
      </c>
    </row>
    <row r="28" spans="1:5">
      <c r="A28" s="16">
        <f t="shared" si="0"/>
        <v>15</v>
      </c>
      <c r="B28" s="8" t="s">
        <v>77</v>
      </c>
      <c r="C28" s="6" t="s">
        <v>17</v>
      </c>
      <c r="D28" s="41" t="s">
        <v>119</v>
      </c>
      <c r="E28" s="7">
        <v>310</v>
      </c>
    </row>
    <row r="29" spans="1:5">
      <c r="A29" s="16">
        <f t="shared" si="0"/>
        <v>16</v>
      </c>
      <c r="B29" s="5" t="s">
        <v>78</v>
      </c>
      <c r="C29" s="6" t="s">
        <v>17</v>
      </c>
      <c r="D29" s="41" t="s">
        <v>120</v>
      </c>
      <c r="E29" s="7">
        <v>220</v>
      </c>
    </row>
    <row r="30" spans="1:5">
      <c r="A30" s="16">
        <f t="shared" si="0"/>
        <v>17</v>
      </c>
      <c r="B30" s="5" t="s">
        <v>79</v>
      </c>
      <c r="C30" s="6" t="s">
        <v>17</v>
      </c>
      <c r="D30" s="41" t="s">
        <v>119</v>
      </c>
      <c r="E30" s="7">
        <v>225</v>
      </c>
    </row>
    <row r="31" spans="1:5">
      <c r="A31" s="16">
        <f t="shared" si="0"/>
        <v>18</v>
      </c>
      <c r="B31" s="5" t="s">
        <v>80</v>
      </c>
      <c r="C31" s="6" t="s">
        <v>17</v>
      </c>
      <c r="D31" s="41" t="s">
        <v>120</v>
      </c>
      <c r="E31" s="7">
        <v>210</v>
      </c>
    </row>
    <row r="32" spans="1:5">
      <c r="A32" s="16">
        <f t="shared" si="0"/>
        <v>19</v>
      </c>
      <c r="B32" s="5" t="s">
        <v>81</v>
      </c>
      <c r="C32" s="6" t="s">
        <v>17</v>
      </c>
      <c r="D32" s="41" t="s">
        <v>119</v>
      </c>
      <c r="E32" s="7">
        <v>215</v>
      </c>
    </row>
    <row r="33" spans="1:5">
      <c r="A33" s="16">
        <f t="shared" si="0"/>
        <v>20</v>
      </c>
      <c r="B33" s="5" t="s">
        <v>82</v>
      </c>
      <c r="C33" s="6" t="s">
        <v>17</v>
      </c>
      <c r="D33" s="41" t="s">
        <v>118</v>
      </c>
      <c r="E33" s="7">
        <v>185</v>
      </c>
    </row>
    <row r="34" spans="1:5">
      <c r="A34" s="16">
        <f t="shared" si="0"/>
        <v>21</v>
      </c>
      <c r="B34" s="11" t="s">
        <v>83</v>
      </c>
      <c r="C34" s="6" t="s">
        <v>17</v>
      </c>
      <c r="D34" s="41" t="s">
        <v>118</v>
      </c>
      <c r="E34" s="7">
        <v>40</v>
      </c>
    </row>
    <row r="35" spans="1:5">
      <c r="A35" s="16">
        <f t="shared" si="0"/>
        <v>22</v>
      </c>
      <c r="B35" s="5" t="s">
        <v>1</v>
      </c>
      <c r="C35" s="6" t="s">
        <v>17</v>
      </c>
      <c r="D35" s="41" t="s">
        <v>120</v>
      </c>
      <c r="E35" s="7">
        <v>160</v>
      </c>
    </row>
    <row r="36" spans="1:5">
      <c r="A36" s="16">
        <f t="shared" si="0"/>
        <v>23</v>
      </c>
      <c r="B36" s="5" t="s">
        <v>88</v>
      </c>
      <c r="C36" s="6" t="s">
        <v>17</v>
      </c>
      <c r="D36" s="41" t="s">
        <v>119</v>
      </c>
      <c r="E36" s="7">
        <v>165</v>
      </c>
    </row>
    <row r="37" spans="1:5">
      <c r="A37" s="16">
        <f t="shared" si="0"/>
        <v>24</v>
      </c>
      <c r="B37" s="5" t="s">
        <v>2</v>
      </c>
      <c r="C37" s="6" t="s">
        <v>17</v>
      </c>
      <c r="D37" s="41" t="s">
        <v>118</v>
      </c>
      <c r="E37" s="7">
        <v>115</v>
      </c>
    </row>
    <row r="38" spans="1:5">
      <c r="A38" s="16">
        <f t="shared" si="0"/>
        <v>25</v>
      </c>
      <c r="B38" s="5" t="s">
        <v>89</v>
      </c>
      <c r="C38" s="6" t="s">
        <v>17</v>
      </c>
      <c r="D38" s="41" t="s">
        <v>119</v>
      </c>
      <c r="E38" s="7">
        <v>120</v>
      </c>
    </row>
    <row r="39" spans="1:5">
      <c r="A39" s="16">
        <f t="shared" si="0"/>
        <v>26</v>
      </c>
      <c r="B39" s="5" t="s">
        <v>90</v>
      </c>
      <c r="C39" s="6" t="s">
        <v>17</v>
      </c>
      <c r="D39" s="41" t="s">
        <v>118</v>
      </c>
      <c r="E39" s="7">
        <v>97</v>
      </c>
    </row>
    <row r="40" spans="1:5">
      <c r="A40" s="16">
        <f t="shared" si="0"/>
        <v>27</v>
      </c>
      <c r="B40" s="5" t="s">
        <v>91</v>
      </c>
      <c r="C40" s="6" t="s">
        <v>17</v>
      </c>
      <c r="D40" s="41" t="s">
        <v>119</v>
      </c>
      <c r="E40" s="7">
        <v>102</v>
      </c>
    </row>
    <row r="41" spans="1:5">
      <c r="A41" s="456" t="s">
        <v>94</v>
      </c>
      <c r="B41" s="457"/>
      <c r="C41" s="457"/>
      <c r="D41" s="457"/>
      <c r="E41" s="458"/>
    </row>
    <row r="42" spans="1:5">
      <c r="A42" s="16">
        <f>A40+1</f>
        <v>28</v>
      </c>
      <c r="B42" s="5" t="s">
        <v>96</v>
      </c>
      <c r="C42" s="6" t="s">
        <v>17</v>
      </c>
      <c r="D42" s="41" t="s">
        <v>120</v>
      </c>
      <c r="E42" s="12">
        <v>135</v>
      </c>
    </row>
    <row r="43" spans="1:5">
      <c r="A43" s="16">
        <f>A42+1</f>
        <v>29</v>
      </c>
      <c r="B43" s="5" t="s">
        <v>92</v>
      </c>
      <c r="C43" s="6" t="s">
        <v>17</v>
      </c>
      <c r="D43" s="41" t="s">
        <v>120</v>
      </c>
      <c r="E43" s="12">
        <v>192</v>
      </c>
    </row>
    <row r="44" spans="1:5">
      <c r="A44" s="16">
        <f t="shared" ref="A44:A46" si="1">A43+1</f>
        <v>30</v>
      </c>
      <c r="B44" s="5" t="s">
        <v>93</v>
      </c>
      <c r="C44" s="6" t="s">
        <v>17</v>
      </c>
      <c r="D44" s="41" t="s">
        <v>121</v>
      </c>
      <c r="E44" s="12">
        <v>202</v>
      </c>
    </row>
    <row r="45" spans="1:5">
      <c r="A45" s="16">
        <f t="shared" si="1"/>
        <v>31</v>
      </c>
      <c r="B45" s="5" t="s">
        <v>95</v>
      </c>
      <c r="C45" s="6" t="s">
        <v>17</v>
      </c>
      <c r="D45" s="41" t="s">
        <v>120</v>
      </c>
      <c r="E45" s="12">
        <v>187</v>
      </c>
    </row>
    <row r="46" spans="1:5">
      <c r="A46" s="16">
        <f t="shared" si="1"/>
        <v>32</v>
      </c>
      <c r="B46" s="8" t="s">
        <v>97</v>
      </c>
      <c r="C46" s="6" t="s">
        <v>17</v>
      </c>
      <c r="D46" s="41" t="s">
        <v>120</v>
      </c>
      <c r="E46" s="12">
        <v>217</v>
      </c>
    </row>
    <row r="47" spans="1:5">
      <c r="A47" s="456" t="s">
        <v>84</v>
      </c>
      <c r="B47" s="457"/>
      <c r="C47" s="457"/>
      <c r="D47" s="457"/>
      <c r="E47" s="458"/>
    </row>
    <row r="48" spans="1:5">
      <c r="A48" s="16">
        <f>A46+1</f>
        <v>33</v>
      </c>
      <c r="B48" s="5" t="s">
        <v>85</v>
      </c>
      <c r="C48" s="6" t="s">
        <v>17</v>
      </c>
      <c r="D48" s="41" t="s">
        <v>121</v>
      </c>
      <c r="E48" s="7">
        <v>105</v>
      </c>
    </row>
    <row r="49" spans="1:5" ht="21.75" customHeight="1">
      <c r="A49" s="16">
        <f>A48+1</f>
        <v>34</v>
      </c>
      <c r="B49" s="8" t="s">
        <v>86</v>
      </c>
      <c r="C49" s="6" t="s">
        <v>17</v>
      </c>
      <c r="D49" s="41" t="s">
        <v>121</v>
      </c>
      <c r="E49" s="7">
        <v>180</v>
      </c>
    </row>
    <row r="50" spans="1:5" ht="28.5" customHeight="1" thickBot="1">
      <c r="A50" s="32">
        <f>A49+1</f>
        <v>35</v>
      </c>
      <c r="B50" s="33" t="s">
        <v>87</v>
      </c>
      <c r="C50" s="34" t="s">
        <v>17</v>
      </c>
      <c r="D50" s="41" t="s">
        <v>121</v>
      </c>
      <c r="E50" s="10">
        <v>160</v>
      </c>
    </row>
    <row r="51" spans="1:5" ht="28.5" customHeight="1">
      <c r="A51" s="37" t="s">
        <v>4</v>
      </c>
      <c r="B51" s="38" t="s">
        <v>3</v>
      </c>
      <c r="C51" s="39" t="s">
        <v>7</v>
      </c>
      <c r="D51" s="39" t="s">
        <v>5</v>
      </c>
      <c r="E51" s="40" t="s">
        <v>6</v>
      </c>
    </row>
    <row r="52" spans="1:5">
      <c r="A52" s="461" t="s">
        <v>34</v>
      </c>
      <c r="B52" s="462"/>
      <c r="C52" s="462"/>
      <c r="D52" s="462"/>
      <c r="E52" s="463"/>
    </row>
    <row r="53" spans="1:5">
      <c r="A53" s="16">
        <f>A50+1</f>
        <v>36</v>
      </c>
      <c r="B53" s="5" t="s">
        <v>35</v>
      </c>
      <c r="C53" s="5" t="s">
        <v>41</v>
      </c>
      <c r="D53" s="41" t="s">
        <v>121</v>
      </c>
      <c r="E53" s="7">
        <v>133</v>
      </c>
    </row>
    <row r="54" spans="1:5">
      <c r="A54" s="16">
        <f>A53+1</f>
        <v>37</v>
      </c>
      <c r="B54" s="5" t="s">
        <v>36</v>
      </c>
      <c r="C54" s="5" t="s">
        <v>41</v>
      </c>
      <c r="D54" s="41" t="s">
        <v>121</v>
      </c>
      <c r="E54" s="7">
        <v>90</v>
      </c>
    </row>
    <row r="55" spans="1:5">
      <c r="A55" s="16">
        <f t="shared" ref="A55:A58" si="2">A54+1</f>
        <v>38</v>
      </c>
      <c r="B55" s="5" t="s">
        <v>37</v>
      </c>
      <c r="C55" s="5" t="s">
        <v>41</v>
      </c>
      <c r="D55" s="41" t="s">
        <v>121</v>
      </c>
      <c r="E55" s="7">
        <v>46</v>
      </c>
    </row>
    <row r="56" spans="1:5">
      <c r="A56" s="16">
        <f t="shared" si="2"/>
        <v>39</v>
      </c>
      <c r="B56" s="5" t="s">
        <v>38</v>
      </c>
      <c r="C56" s="5" t="s">
        <v>41</v>
      </c>
      <c r="D56" s="41" t="s">
        <v>121</v>
      </c>
      <c r="E56" s="7">
        <v>130</v>
      </c>
    </row>
    <row r="57" spans="1:5">
      <c r="A57" s="16">
        <f t="shared" si="2"/>
        <v>40</v>
      </c>
      <c r="B57" s="5" t="s">
        <v>39</v>
      </c>
      <c r="C57" s="5" t="s">
        <v>41</v>
      </c>
      <c r="D57" s="41" t="s">
        <v>121</v>
      </c>
      <c r="E57" s="7">
        <v>100</v>
      </c>
    </row>
    <row r="58" spans="1:5">
      <c r="A58" s="16">
        <f t="shared" si="2"/>
        <v>41</v>
      </c>
      <c r="B58" s="5" t="s">
        <v>40</v>
      </c>
      <c r="C58" s="5" t="s">
        <v>41</v>
      </c>
      <c r="D58" s="41" t="s">
        <v>121</v>
      </c>
      <c r="E58" s="7">
        <v>225</v>
      </c>
    </row>
    <row r="59" spans="1:5">
      <c r="A59" s="461" t="s">
        <v>42</v>
      </c>
      <c r="B59" s="462"/>
      <c r="C59" s="462"/>
      <c r="D59" s="462"/>
      <c r="E59" s="463"/>
    </row>
    <row r="60" spans="1:5">
      <c r="A60" s="16">
        <f>A58+1</f>
        <v>42</v>
      </c>
      <c r="B60" s="5" t="s">
        <v>43</v>
      </c>
      <c r="C60" s="5" t="s">
        <v>41</v>
      </c>
      <c r="D60" s="41" t="s">
        <v>121</v>
      </c>
      <c r="E60" s="7">
        <v>115</v>
      </c>
    </row>
    <row r="61" spans="1:5">
      <c r="A61" s="16">
        <f>A60+1</f>
        <v>43</v>
      </c>
      <c r="B61" s="5" t="s">
        <v>44</v>
      </c>
      <c r="C61" s="5" t="s">
        <v>41</v>
      </c>
      <c r="D61" s="41" t="s">
        <v>121</v>
      </c>
      <c r="E61" s="7">
        <v>50</v>
      </c>
    </row>
    <row r="62" spans="1:5">
      <c r="A62" s="16">
        <f t="shared" ref="A62:A69" si="3">A61+1</f>
        <v>44</v>
      </c>
      <c r="B62" s="5" t="s">
        <v>45</v>
      </c>
      <c r="C62" s="5" t="s">
        <v>41</v>
      </c>
      <c r="D62" s="41" t="s">
        <v>121</v>
      </c>
      <c r="E62" s="7">
        <v>50</v>
      </c>
    </row>
    <row r="63" spans="1:5">
      <c r="A63" s="16">
        <f t="shared" si="3"/>
        <v>45</v>
      </c>
      <c r="B63" s="5" t="s">
        <v>46</v>
      </c>
      <c r="C63" s="5" t="s">
        <v>41</v>
      </c>
      <c r="D63" s="41" t="s">
        <v>121</v>
      </c>
      <c r="E63" s="7">
        <v>100</v>
      </c>
    </row>
    <row r="64" spans="1:5">
      <c r="A64" s="16">
        <f t="shared" si="3"/>
        <v>46</v>
      </c>
      <c r="B64" s="5" t="s">
        <v>47</v>
      </c>
      <c r="C64" s="5" t="s">
        <v>41</v>
      </c>
      <c r="D64" s="41" t="s">
        <v>121</v>
      </c>
      <c r="E64" s="7">
        <v>60</v>
      </c>
    </row>
    <row r="65" spans="1:5">
      <c r="A65" s="16">
        <f>A64+1</f>
        <v>47</v>
      </c>
      <c r="B65" s="5" t="s">
        <v>48</v>
      </c>
      <c r="C65" s="5" t="s">
        <v>41</v>
      </c>
      <c r="D65" s="41" t="s">
        <v>121</v>
      </c>
      <c r="E65" s="7">
        <v>36</v>
      </c>
    </row>
    <row r="66" spans="1:5">
      <c r="A66" s="16">
        <f t="shared" si="3"/>
        <v>48</v>
      </c>
      <c r="B66" s="5" t="s">
        <v>49</v>
      </c>
      <c r="C66" s="5" t="s">
        <v>41</v>
      </c>
      <c r="D66" s="41" t="s">
        <v>121</v>
      </c>
      <c r="E66" s="7">
        <v>22</v>
      </c>
    </row>
    <row r="67" spans="1:5">
      <c r="A67" s="16">
        <f t="shared" si="3"/>
        <v>49</v>
      </c>
      <c r="B67" s="5" t="s">
        <v>50</v>
      </c>
      <c r="C67" s="5" t="s">
        <v>41</v>
      </c>
      <c r="D67" s="41" t="s">
        <v>121</v>
      </c>
      <c r="E67" s="7">
        <v>16</v>
      </c>
    </row>
    <row r="68" spans="1:5">
      <c r="A68" s="16">
        <f t="shared" si="3"/>
        <v>50</v>
      </c>
      <c r="B68" s="5" t="s">
        <v>51</v>
      </c>
      <c r="C68" s="5" t="s">
        <v>41</v>
      </c>
      <c r="D68" s="41" t="s">
        <v>121</v>
      </c>
      <c r="E68" s="7">
        <v>150</v>
      </c>
    </row>
    <row r="69" spans="1:5">
      <c r="A69" s="16">
        <f t="shared" si="3"/>
        <v>51</v>
      </c>
      <c r="B69" s="5" t="s">
        <v>52</v>
      </c>
      <c r="C69" s="5" t="s">
        <v>41</v>
      </c>
      <c r="D69" s="41" t="s">
        <v>121</v>
      </c>
      <c r="E69" s="7">
        <v>30</v>
      </c>
    </row>
    <row r="70" spans="1:5">
      <c r="A70" s="461" t="s">
        <v>53</v>
      </c>
      <c r="B70" s="462"/>
      <c r="C70" s="462"/>
      <c r="D70" s="462"/>
      <c r="E70" s="463"/>
    </row>
    <row r="71" spans="1:5">
      <c r="A71" s="16">
        <f>A69+1</f>
        <v>52</v>
      </c>
      <c r="B71" s="5" t="s">
        <v>54</v>
      </c>
      <c r="C71" s="5" t="s">
        <v>41</v>
      </c>
      <c r="D71" s="41" t="s">
        <v>121</v>
      </c>
      <c r="E71" s="7">
        <v>28</v>
      </c>
    </row>
    <row r="72" spans="1:5">
      <c r="A72" s="16">
        <f>A71+1</f>
        <v>53</v>
      </c>
      <c r="B72" s="5" t="s">
        <v>55</v>
      </c>
      <c r="C72" s="5" t="s">
        <v>41</v>
      </c>
      <c r="D72" s="41" t="s">
        <v>121</v>
      </c>
      <c r="E72" s="7">
        <v>24</v>
      </c>
    </row>
    <row r="73" spans="1:5">
      <c r="A73" s="16">
        <f t="shared" ref="A73:A81" si="4">A72+1</f>
        <v>54</v>
      </c>
      <c r="B73" s="5" t="s">
        <v>61</v>
      </c>
      <c r="C73" s="5" t="s">
        <v>41</v>
      </c>
      <c r="D73" s="41" t="s">
        <v>122</v>
      </c>
      <c r="E73" s="7">
        <v>8</v>
      </c>
    </row>
    <row r="74" spans="1:5">
      <c r="A74" s="16">
        <f t="shared" si="4"/>
        <v>55</v>
      </c>
      <c r="B74" s="5" t="s">
        <v>63</v>
      </c>
      <c r="C74" s="5" t="s">
        <v>41</v>
      </c>
      <c r="D74" s="41" t="s">
        <v>121</v>
      </c>
      <c r="E74" s="7">
        <v>130</v>
      </c>
    </row>
    <row r="75" spans="1:5">
      <c r="A75" s="16">
        <f t="shared" si="4"/>
        <v>56</v>
      </c>
      <c r="B75" s="8" t="s">
        <v>64</v>
      </c>
      <c r="C75" s="5" t="s">
        <v>41</v>
      </c>
      <c r="D75" s="41" t="s">
        <v>121</v>
      </c>
      <c r="E75" s="7">
        <v>30</v>
      </c>
    </row>
    <row r="76" spans="1:5" ht="30">
      <c r="A76" s="16">
        <f t="shared" si="4"/>
        <v>57</v>
      </c>
      <c r="B76" s="8" t="s">
        <v>60</v>
      </c>
      <c r="C76" s="6" t="s">
        <v>41</v>
      </c>
      <c r="D76" s="41" t="s">
        <v>121</v>
      </c>
      <c r="E76" s="7">
        <v>11</v>
      </c>
    </row>
    <row r="77" spans="1:5" ht="31.5" customHeight="1">
      <c r="A77" s="16">
        <f t="shared" si="4"/>
        <v>58</v>
      </c>
      <c r="B77" s="8" t="s">
        <v>62</v>
      </c>
      <c r="C77" s="6" t="s">
        <v>41</v>
      </c>
      <c r="D77" s="41" t="s">
        <v>121</v>
      </c>
      <c r="E77" s="7">
        <v>9</v>
      </c>
    </row>
    <row r="78" spans="1:5">
      <c r="A78" s="16">
        <f t="shared" si="4"/>
        <v>59</v>
      </c>
      <c r="B78" s="5" t="s">
        <v>56</v>
      </c>
      <c r="C78" s="5" t="s">
        <v>41</v>
      </c>
      <c r="D78" s="41" t="s">
        <v>121</v>
      </c>
      <c r="E78" s="7">
        <v>25</v>
      </c>
    </row>
    <row r="79" spans="1:5">
      <c r="A79" s="16">
        <f t="shared" si="4"/>
        <v>60</v>
      </c>
      <c r="B79" s="5" t="s">
        <v>57</v>
      </c>
      <c r="C79" s="5" t="s">
        <v>41</v>
      </c>
      <c r="D79" s="41" t="s">
        <v>121</v>
      </c>
      <c r="E79" s="7">
        <v>105</v>
      </c>
    </row>
    <row r="80" spans="1:5">
      <c r="A80" s="16">
        <f t="shared" si="4"/>
        <v>61</v>
      </c>
      <c r="B80" s="5" t="s">
        <v>58</v>
      </c>
      <c r="C80" s="5" t="s">
        <v>41</v>
      </c>
      <c r="D80" s="41" t="s">
        <v>121</v>
      </c>
      <c r="E80" s="7">
        <v>140</v>
      </c>
    </row>
    <row r="81" spans="1:10" ht="15.75" thickBot="1">
      <c r="A81" s="17">
        <f t="shared" si="4"/>
        <v>62</v>
      </c>
      <c r="B81" s="18" t="s">
        <v>59</v>
      </c>
      <c r="C81" s="18" t="s">
        <v>41</v>
      </c>
      <c r="D81" s="41" t="s">
        <v>121</v>
      </c>
      <c r="E81" s="19">
        <v>95</v>
      </c>
    </row>
    <row r="82" spans="1:10" ht="21" customHeight="1" thickBot="1">
      <c r="A82" s="20">
        <f>A81+1</f>
        <v>63</v>
      </c>
      <c r="B82" s="25" t="s">
        <v>67</v>
      </c>
      <c r="C82" s="21"/>
      <c r="D82" s="21"/>
      <c r="E82" s="22">
        <v>15</v>
      </c>
    </row>
    <row r="83" spans="1:10" ht="11.25" customHeight="1">
      <c r="A83" s="35"/>
      <c r="B83" s="36"/>
      <c r="C83" s="1"/>
      <c r="D83" s="1"/>
      <c r="E83" s="24"/>
    </row>
    <row r="84" spans="1:10" hidden="1">
      <c r="A84" s="424" t="s">
        <v>98</v>
      </c>
      <c r="B84" s="424"/>
    </row>
    <row r="85" spans="1:10" ht="18" hidden="1" customHeight="1">
      <c r="A85" s="423" t="s">
        <v>99</v>
      </c>
      <c r="B85" s="464"/>
      <c r="C85" s="464"/>
    </row>
    <row r="86" spans="1:10" ht="18" hidden="1" customHeight="1">
      <c r="A86" s="423" t="s">
        <v>100</v>
      </c>
      <c r="B86" s="423"/>
      <c r="C86" s="423"/>
    </row>
    <row r="87" spans="1:10" ht="18.75" hidden="1" customHeight="1">
      <c r="A87" s="423" t="s">
        <v>101</v>
      </c>
      <c r="B87" s="423"/>
      <c r="C87" s="423"/>
    </row>
    <row r="88" spans="1:10" hidden="1"/>
    <row r="89" spans="1:10" hidden="1">
      <c r="A89" s="26" t="s">
        <v>102</v>
      </c>
    </row>
    <row r="90" spans="1:10" ht="21.75" hidden="1" customHeight="1">
      <c r="A90" s="31" t="s">
        <v>103</v>
      </c>
      <c r="B90" s="26"/>
      <c r="J90" s="27" t="s">
        <v>104</v>
      </c>
    </row>
    <row r="91" spans="1:10" hidden="1">
      <c r="A91" s="26" t="s">
        <v>107</v>
      </c>
      <c r="B91" s="26"/>
    </row>
    <row r="92" spans="1:10" hidden="1">
      <c r="A92" s="27" t="s">
        <v>104</v>
      </c>
      <c r="B92" s="28" t="s">
        <v>105</v>
      </c>
    </row>
    <row r="93" spans="1:10" hidden="1">
      <c r="A93" s="29" t="s">
        <v>106</v>
      </c>
      <c r="B93" t="s">
        <v>108</v>
      </c>
    </row>
    <row r="94" spans="1:10" ht="7.5" hidden="1" customHeight="1"/>
    <row r="95" spans="1:10" hidden="1">
      <c r="A95" s="26" t="s">
        <v>109</v>
      </c>
      <c r="B95" s="26"/>
    </row>
    <row r="96" spans="1:10" hidden="1">
      <c r="A96" s="27" t="s">
        <v>104</v>
      </c>
      <c r="B96" s="30" t="s">
        <v>110</v>
      </c>
    </row>
    <row r="97" spans="1:3" hidden="1">
      <c r="A97" s="29" t="s">
        <v>106</v>
      </c>
      <c r="B97" s="26" t="s">
        <v>111</v>
      </c>
    </row>
    <row r="98" spans="1:3" ht="11.25" hidden="1" customHeight="1">
      <c r="A98" s="26"/>
      <c r="B98" s="26"/>
    </row>
    <row r="99" spans="1:3" hidden="1">
      <c r="A99" s="26" t="s">
        <v>112</v>
      </c>
      <c r="B99" s="26"/>
    </row>
    <row r="100" spans="1:3" hidden="1">
      <c r="A100" s="27" t="s">
        <v>104</v>
      </c>
      <c r="B100" s="30" t="s">
        <v>114</v>
      </c>
    </row>
    <row r="101" spans="1:3" hidden="1">
      <c r="A101" s="29" t="s">
        <v>106</v>
      </c>
      <c r="B101" s="26" t="s">
        <v>113</v>
      </c>
    </row>
    <row r="102" spans="1:3" hidden="1"/>
    <row r="103" spans="1:3" hidden="1"/>
    <row r="104" spans="1:3" hidden="1">
      <c r="A104" s="26" t="s">
        <v>115</v>
      </c>
    </row>
    <row r="105" spans="1:3" hidden="1">
      <c r="A105" s="26" t="s">
        <v>116</v>
      </c>
    </row>
    <row r="106" spans="1:3" hidden="1">
      <c r="A106" s="29" t="s">
        <v>106</v>
      </c>
      <c r="B106" s="26" t="s">
        <v>117</v>
      </c>
    </row>
    <row r="107" spans="1:3">
      <c r="A107" t="s">
        <v>125</v>
      </c>
      <c r="C107" s="42" t="s">
        <v>124</v>
      </c>
    </row>
    <row r="108" spans="1:3">
      <c r="C108" s="42"/>
    </row>
    <row r="109" spans="1:3">
      <c r="A109" t="s">
        <v>126</v>
      </c>
      <c r="C109" s="42" t="s">
        <v>127</v>
      </c>
    </row>
    <row r="111" spans="1:3">
      <c r="A111" t="s">
        <v>128</v>
      </c>
      <c r="C111" s="42" t="s">
        <v>129</v>
      </c>
    </row>
  </sheetData>
  <mergeCells count="26">
    <mergeCell ref="C1:D1"/>
    <mergeCell ref="C3:D3"/>
    <mergeCell ref="C4:D4"/>
    <mergeCell ref="E4:F4"/>
    <mergeCell ref="C5:D5"/>
    <mergeCell ref="E5:F5"/>
    <mergeCell ref="A41:E41"/>
    <mergeCell ref="C6:D6"/>
    <mergeCell ref="E6:F6"/>
    <mergeCell ref="C7:D7"/>
    <mergeCell ref="E7:F7"/>
    <mergeCell ref="D8:E8"/>
    <mergeCell ref="A9:E9"/>
    <mergeCell ref="A11:E11"/>
    <mergeCell ref="D12:D15"/>
    <mergeCell ref="A17:E17"/>
    <mergeCell ref="D18:D20"/>
    <mergeCell ref="A22:E22"/>
    <mergeCell ref="A86:C86"/>
    <mergeCell ref="A87:C87"/>
    <mergeCell ref="A47:E47"/>
    <mergeCell ref="A52:E52"/>
    <mergeCell ref="A59:E59"/>
    <mergeCell ref="A70:E70"/>
    <mergeCell ref="A84:B84"/>
    <mergeCell ref="A85:C85"/>
  </mergeCells>
  <hyperlinks>
    <hyperlink ref="C5" r:id="rId1"/>
    <hyperlink ref="B92" r:id="rId2"/>
    <hyperlink ref="B96" r:id="rId3"/>
    <hyperlink ref="B100" r:id="rId4"/>
  </hyperlinks>
  <pageMargins left="0.39370078740157483" right="0" top="0" bottom="0" header="0.31496062992125984" footer="0.31496062992125984"/>
  <pageSetup paperSize="9" scale="90" fitToHeight="2" orientation="portrait" r:id="rId5"/>
  <rowBreaks count="1" manualBreakCount="1">
    <brk id="50" max="9" man="1"/>
  </row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zoomScaleNormal="100" workbookViewId="0">
      <selection activeCell="F14" sqref="F14"/>
    </sheetView>
  </sheetViews>
  <sheetFormatPr defaultRowHeight="15"/>
  <cols>
    <col min="1" max="1" width="4.28515625" customWidth="1"/>
    <col min="2" max="2" width="42" customWidth="1"/>
    <col min="3" max="3" width="18.85546875" customWidth="1"/>
    <col min="4" max="4" width="16.5703125" customWidth="1"/>
    <col min="5" max="5" width="18.42578125" customWidth="1"/>
    <col min="6" max="6" width="41.28515625" customWidth="1"/>
  </cols>
  <sheetData>
    <row r="1" spans="1:6" ht="31.5" customHeight="1">
      <c r="C1" s="451" t="s">
        <v>20</v>
      </c>
      <c r="D1" s="451"/>
      <c r="E1" s="3" t="s">
        <v>24</v>
      </c>
    </row>
    <row r="2" spans="1:6" ht="15" customHeight="1">
      <c r="C2" s="3" t="s">
        <v>21</v>
      </c>
      <c r="D2" s="4"/>
      <c r="E2" s="4" t="s">
        <v>25</v>
      </c>
    </row>
    <row r="3" spans="1:6" ht="22.5" customHeight="1">
      <c r="C3" s="452" t="s">
        <v>22</v>
      </c>
      <c r="D3" s="452"/>
      <c r="E3" s="4" t="s">
        <v>26</v>
      </c>
    </row>
    <row r="4" spans="1:6" ht="15" customHeight="1">
      <c r="C4" s="452" t="s">
        <v>23</v>
      </c>
      <c r="D4" s="452"/>
      <c r="E4" s="453" t="s">
        <v>27</v>
      </c>
      <c r="F4" s="453"/>
    </row>
    <row r="5" spans="1:6" ht="27" customHeight="1">
      <c r="C5" s="454" t="s">
        <v>130</v>
      </c>
      <c r="D5" s="455"/>
      <c r="E5" s="453" t="s">
        <v>28</v>
      </c>
      <c r="F5" s="453"/>
    </row>
    <row r="6" spans="1:6" ht="16.5" customHeight="1">
      <c r="C6" s="452"/>
      <c r="D6" s="452"/>
      <c r="E6" s="453" t="s">
        <v>29</v>
      </c>
      <c r="F6" s="453"/>
    </row>
    <row r="7" spans="1:6" ht="18" customHeight="1">
      <c r="C7" s="454"/>
      <c r="D7" s="455"/>
      <c r="E7" s="453" t="s">
        <v>30</v>
      </c>
      <c r="F7" s="453"/>
    </row>
    <row r="8" spans="1:6" ht="15.75" customHeight="1">
      <c r="C8" s="2"/>
      <c r="D8" s="459"/>
      <c r="E8" s="459"/>
    </row>
    <row r="9" spans="1:6" ht="33.75" customHeight="1" thickBot="1">
      <c r="A9" s="416" t="s">
        <v>213</v>
      </c>
      <c r="B9" s="416"/>
      <c r="C9" s="416"/>
      <c r="D9" s="416"/>
      <c r="E9" s="468"/>
    </row>
    <row r="10" spans="1:6" ht="36.75" customHeight="1" thickBot="1">
      <c r="A10" s="155" t="s">
        <v>4</v>
      </c>
      <c r="B10" s="156" t="s">
        <v>3</v>
      </c>
      <c r="C10" s="157" t="s">
        <v>7</v>
      </c>
      <c r="D10" s="158" t="s">
        <v>5</v>
      </c>
      <c r="E10" s="138" t="s">
        <v>6</v>
      </c>
      <c r="F10" s="151" t="s">
        <v>217</v>
      </c>
    </row>
    <row r="11" spans="1:6">
      <c r="A11" s="466" t="s">
        <v>72</v>
      </c>
      <c r="B11" s="467"/>
      <c r="C11" s="467"/>
      <c r="D11" s="467"/>
      <c r="E11" s="467"/>
      <c r="F11" s="154"/>
    </row>
    <row r="12" spans="1:6">
      <c r="A12" s="16">
        <v>1</v>
      </c>
      <c r="B12" s="5" t="s">
        <v>76</v>
      </c>
      <c r="C12" s="6" t="s">
        <v>17</v>
      </c>
      <c r="D12" s="41" t="s">
        <v>119</v>
      </c>
      <c r="E12" s="139">
        <v>180</v>
      </c>
      <c r="F12" s="152" t="s">
        <v>218</v>
      </c>
    </row>
    <row r="13" spans="1:6">
      <c r="A13" s="16">
        <v>2</v>
      </c>
      <c r="B13" s="5" t="s">
        <v>79</v>
      </c>
      <c r="C13" s="6" t="s">
        <v>17</v>
      </c>
      <c r="D13" s="41" t="s">
        <v>119</v>
      </c>
      <c r="E13" s="139">
        <v>180</v>
      </c>
      <c r="F13" s="152" t="s">
        <v>219</v>
      </c>
    </row>
    <row r="14" spans="1:6" ht="15.75" thickBot="1">
      <c r="A14" s="32">
        <v>3</v>
      </c>
      <c r="B14" s="148" t="s">
        <v>81</v>
      </c>
      <c r="C14" s="34" t="s">
        <v>17</v>
      </c>
      <c r="D14" s="149" t="s">
        <v>119</v>
      </c>
      <c r="E14" s="150">
        <v>200</v>
      </c>
      <c r="F14" s="153" t="s">
        <v>220</v>
      </c>
    </row>
    <row r="15" spans="1:6" ht="11.25" customHeight="1">
      <c r="A15" s="35"/>
      <c r="B15" s="36"/>
      <c r="C15" s="1"/>
      <c r="D15" s="1"/>
      <c r="E15" s="24"/>
    </row>
    <row r="16" spans="1:6">
      <c r="A16" s="424" t="s">
        <v>98</v>
      </c>
      <c r="B16" s="424"/>
    </row>
    <row r="17" spans="1:10" ht="18" customHeight="1">
      <c r="A17" s="423" t="s">
        <v>99</v>
      </c>
      <c r="B17" s="464"/>
      <c r="C17" s="464"/>
    </row>
    <row r="18" spans="1:10" ht="18" customHeight="1">
      <c r="A18" s="423" t="s">
        <v>100</v>
      </c>
      <c r="B18" s="423"/>
      <c r="C18" s="423"/>
    </row>
    <row r="19" spans="1:10" ht="18.75" customHeight="1">
      <c r="A19" s="423" t="s">
        <v>101</v>
      </c>
      <c r="B19" s="423"/>
      <c r="C19" s="423"/>
    </row>
    <row r="21" spans="1:10" hidden="1">
      <c r="A21" s="26" t="s">
        <v>102</v>
      </c>
    </row>
    <row r="22" spans="1:10" ht="21.75" hidden="1" customHeight="1">
      <c r="A22" s="31" t="s">
        <v>103</v>
      </c>
      <c r="B22" s="26"/>
      <c r="J22" s="27"/>
    </row>
    <row r="23" spans="1:10" hidden="1">
      <c r="A23" s="26" t="s">
        <v>107</v>
      </c>
      <c r="B23" s="26"/>
    </row>
    <row r="24" spans="1:10" hidden="1">
      <c r="A24" s="27" t="s">
        <v>104</v>
      </c>
      <c r="B24" s="28" t="s">
        <v>105</v>
      </c>
    </row>
    <row r="25" spans="1:10" hidden="1">
      <c r="A25" s="29" t="s">
        <v>106</v>
      </c>
      <c r="B25" t="s">
        <v>108</v>
      </c>
    </row>
    <row r="26" spans="1:10" ht="7.5" hidden="1" customHeight="1"/>
    <row r="27" spans="1:10" hidden="1">
      <c r="A27" s="26" t="s">
        <v>109</v>
      </c>
      <c r="B27" s="26"/>
    </row>
    <row r="28" spans="1:10" hidden="1">
      <c r="A28" s="27" t="s">
        <v>104</v>
      </c>
      <c r="B28" s="30" t="s">
        <v>110</v>
      </c>
    </row>
    <row r="29" spans="1:10" hidden="1">
      <c r="A29" s="29" t="s">
        <v>106</v>
      </c>
      <c r="B29" s="26" t="s">
        <v>111</v>
      </c>
    </row>
    <row r="30" spans="1:10" ht="11.25" hidden="1" customHeight="1">
      <c r="A30" s="26"/>
      <c r="B30" s="26"/>
    </row>
    <row r="31" spans="1:10" hidden="1">
      <c r="A31" s="26" t="s">
        <v>112</v>
      </c>
      <c r="B31" s="26"/>
    </row>
    <row r="32" spans="1:10" hidden="1">
      <c r="A32" s="27" t="s">
        <v>104</v>
      </c>
      <c r="B32" s="30" t="s">
        <v>114</v>
      </c>
    </row>
    <row r="33" spans="1:3" hidden="1">
      <c r="A33" s="29" t="s">
        <v>106</v>
      </c>
      <c r="B33" s="26" t="s">
        <v>113</v>
      </c>
    </row>
    <row r="34" spans="1:3" hidden="1"/>
    <row r="35" spans="1:3" hidden="1"/>
    <row r="36" spans="1:3" hidden="1">
      <c r="A36" s="26" t="s">
        <v>115</v>
      </c>
    </row>
    <row r="37" spans="1:3" hidden="1">
      <c r="A37" s="26" t="s">
        <v>116</v>
      </c>
    </row>
    <row r="38" spans="1:3" hidden="1">
      <c r="A38" s="29" t="s">
        <v>106</v>
      </c>
      <c r="B38" s="26" t="s">
        <v>117</v>
      </c>
    </row>
    <row r="39" spans="1:3">
      <c r="A39" t="s">
        <v>125</v>
      </c>
      <c r="C39" s="42" t="s">
        <v>124</v>
      </c>
    </row>
    <row r="40" spans="1:3">
      <c r="C40" s="42"/>
    </row>
    <row r="41" spans="1:3">
      <c r="A41" t="s">
        <v>126</v>
      </c>
      <c r="C41" s="42" t="s">
        <v>127</v>
      </c>
    </row>
    <row r="43" spans="1:3">
      <c r="A43" t="s">
        <v>128</v>
      </c>
      <c r="C43" s="42" t="s">
        <v>129</v>
      </c>
    </row>
  </sheetData>
  <mergeCells count="17">
    <mergeCell ref="A9:E9"/>
    <mergeCell ref="C1:D1"/>
    <mergeCell ref="C3:D3"/>
    <mergeCell ref="C4:D4"/>
    <mergeCell ref="E4:F4"/>
    <mergeCell ref="C5:D5"/>
    <mergeCell ref="E5:F5"/>
    <mergeCell ref="C6:D6"/>
    <mergeCell ref="E6:F6"/>
    <mergeCell ref="C7:D7"/>
    <mergeCell ref="E7:F7"/>
    <mergeCell ref="D8:E8"/>
    <mergeCell ref="A18:C18"/>
    <mergeCell ref="A19:C19"/>
    <mergeCell ref="A16:B16"/>
    <mergeCell ref="A17:C17"/>
    <mergeCell ref="A11:E11"/>
  </mergeCells>
  <hyperlinks>
    <hyperlink ref="B24" r:id="rId1"/>
    <hyperlink ref="B28" r:id="rId2"/>
    <hyperlink ref="B32" r:id="rId3"/>
  </hyperlinks>
  <pageMargins left="0.39370078740157483" right="0" top="0" bottom="0" header="0.31496062992125984" footer="0.31496062992125984"/>
  <pageSetup paperSize="9" scale="69" fitToHeight="2"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opLeftCell="A10" zoomScaleNormal="100" workbookViewId="0">
      <selection activeCell="E19" sqref="E19"/>
    </sheetView>
  </sheetViews>
  <sheetFormatPr defaultRowHeight="15"/>
  <cols>
    <col min="1" max="1" width="45.140625" customWidth="1"/>
    <col min="2" max="2" width="18.85546875" hidden="1" customWidth="1"/>
    <col min="3" max="3" width="16.5703125" customWidth="1"/>
    <col min="4" max="4" width="18.7109375" customWidth="1"/>
    <col min="5" max="5" width="19.42578125" customWidth="1"/>
    <col min="6" max="6" width="21.140625" customWidth="1"/>
    <col min="7" max="7" width="22.28515625" customWidth="1"/>
    <col min="8" max="8" width="22.85546875" customWidth="1"/>
  </cols>
  <sheetData>
    <row r="1" spans="1:8" ht="31.5" customHeight="1">
      <c r="B1" s="451" t="s">
        <v>20</v>
      </c>
      <c r="C1" s="451"/>
      <c r="D1" s="3" t="s">
        <v>24</v>
      </c>
      <c r="E1" s="3"/>
    </row>
    <row r="2" spans="1:8" ht="15" customHeight="1">
      <c r="B2" s="3" t="s">
        <v>21</v>
      </c>
      <c r="C2" s="4"/>
      <c r="D2" s="4" t="s">
        <v>25</v>
      </c>
      <c r="E2" s="4"/>
    </row>
    <row r="3" spans="1:8" ht="22.5" customHeight="1">
      <c r="B3" s="452" t="s">
        <v>22</v>
      </c>
      <c r="C3" s="452"/>
      <c r="D3" s="4" t="s">
        <v>26</v>
      </c>
      <c r="E3" s="4"/>
    </row>
    <row r="4" spans="1:8" ht="15" customHeight="1">
      <c r="B4" s="452" t="s">
        <v>23</v>
      </c>
      <c r="C4" s="452"/>
      <c r="D4" s="453" t="s">
        <v>27</v>
      </c>
      <c r="E4" s="453"/>
    </row>
    <row r="5" spans="1:8" ht="27" customHeight="1">
      <c r="B5" s="454" t="s">
        <v>130</v>
      </c>
      <c r="C5" s="455"/>
      <c r="D5" s="453" t="s">
        <v>28</v>
      </c>
      <c r="E5" s="453"/>
    </row>
    <row r="6" spans="1:8" ht="16.5" customHeight="1">
      <c r="B6" s="452"/>
      <c r="C6" s="452"/>
      <c r="D6" s="453" t="s">
        <v>29</v>
      </c>
      <c r="E6" s="453"/>
    </row>
    <row r="7" spans="1:8" ht="18" customHeight="1">
      <c r="B7" s="454"/>
      <c r="C7" s="455"/>
      <c r="D7" s="453" t="s">
        <v>30</v>
      </c>
      <c r="E7" s="453"/>
    </row>
    <row r="8" spans="1:8" ht="15.75" customHeight="1">
      <c r="B8" s="2"/>
      <c r="C8" s="459"/>
      <c r="D8" s="459"/>
    </row>
    <row r="9" spans="1:8" ht="33.75" customHeight="1">
      <c r="A9" s="468"/>
      <c r="B9" s="468"/>
      <c r="C9" s="468"/>
      <c r="D9" s="468"/>
    </row>
    <row r="10" spans="1:8" ht="36.75" customHeight="1">
      <c r="A10" s="142" t="s">
        <v>3</v>
      </c>
      <c r="B10" s="143" t="s">
        <v>7</v>
      </c>
      <c r="C10" s="143" t="s">
        <v>5</v>
      </c>
      <c r="D10" s="143" t="s">
        <v>204</v>
      </c>
      <c r="E10" s="143" t="s">
        <v>205</v>
      </c>
      <c r="F10" s="143" t="s">
        <v>206</v>
      </c>
      <c r="G10" s="143" t="s">
        <v>207</v>
      </c>
      <c r="H10" s="143" t="s">
        <v>211</v>
      </c>
    </row>
    <row r="11" spans="1:8">
      <c r="A11" s="462"/>
      <c r="B11" s="462"/>
      <c r="C11" s="462"/>
      <c r="D11" s="462"/>
      <c r="E11" s="140"/>
      <c r="F11" s="140"/>
      <c r="G11" s="140"/>
      <c r="H11" s="140"/>
    </row>
    <row r="12" spans="1:8" ht="38.25" customHeight="1">
      <c r="A12" s="5" t="s">
        <v>73</v>
      </c>
      <c r="B12" s="6" t="s">
        <v>17</v>
      </c>
      <c r="C12" s="41" t="s">
        <v>120</v>
      </c>
      <c r="D12" s="144">
        <v>240</v>
      </c>
      <c r="E12" s="144">
        <v>269</v>
      </c>
      <c r="F12" s="144">
        <v>233</v>
      </c>
      <c r="G12" s="144">
        <v>225</v>
      </c>
      <c r="H12" s="144">
        <v>260</v>
      </c>
    </row>
    <row r="13" spans="1:8" ht="20.25" customHeight="1">
      <c r="A13" s="5" t="s">
        <v>74</v>
      </c>
      <c r="B13" s="6" t="s">
        <v>17</v>
      </c>
      <c r="C13" s="41" t="s">
        <v>119</v>
      </c>
      <c r="D13" s="144">
        <v>245</v>
      </c>
      <c r="E13" s="144">
        <v>269</v>
      </c>
      <c r="F13" s="144">
        <v>238</v>
      </c>
      <c r="G13" s="144">
        <v>230</v>
      </c>
      <c r="H13" s="144">
        <v>260</v>
      </c>
    </row>
    <row r="14" spans="1:8">
      <c r="A14" s="5" t="s">
        <v>75</v>
      </c>
      <c r="B14" s="6" t="s">
        <v>17</v>
      </c>
      <c r="C14" s="41" t="s">
        <v>120</v>
      </c>
      <c r="D14" s="144">
        <v>223</v>
      </c>
      <c r="E14" s="144">
        <v>223</v>
      </c>
      <c r="F14" s="144"/>
      <c r="G14" s="144">
        <v>210</v>
      </c>
      <c r="H14" s="144">
        <v>225</v>
      </c>
    </row>
    <row r="15" spans="1:8">
      <c r="A15" s="5" t="s">
        <v>76</v>
      </c>
      <c r="B15" s="6" t="s">
        <v>17</v>
      </c>
      <c r="C15" s="41" t="s">
        <v>119</v>
      </c>
      <c r="D15" s="144">
        <f>D14+5</f>
        <v>228</v>
      </c>
      <c r="E15" s="144">
        <v>228</v>
      </c>
      <c r="F15" s="144"/>
      <c r="G15" s="144">
        <v>215</v>
      </c>
      <c r="H15" s="144">
        <v>230</v>
      </c>
    </row>
    <row r="16" spans="1:8">
      <c r="A16" s="5" t="s">
        <v>0</v>
      </c>
      <c r="B16" s="6" t="s">
        <v>17</v>
      </c>
      <c r="C16" s="41" t="s">
        <v>120</v>
      </c>
      <c r="D16" s="144">
        <v>280</v>
      </c>
      <c r="E16" s="144">
        <v>327</v>
      </c>
      <c r="F16" s="144">
        <v>262</v>
      </c>
      <c r="G16" s="144">
        <v>285</v>
      </c>
      <c r="H16" s="144">
        <v>290</v>
      </c>
    </row>
    <row r="17" spans="1:8">
      <c r="A17" s="8" t="s">
        <v>77</v>
      </c>
      <c r="B17" s="6" t="s">
        <v>17</v>
      </c>
      <c r="C17" s="41" t="s">
        <v>119</v>
      </c>
      <c r="D17" s="144">
        <f>D16+5</f>
        <v>285</v>
      </c>
      <c r="E17" s="144">
        <v>327</v>
      </c>
      <c r="F17" s="144">
        <v>267</v>
      </c>
      <c r="G17" s="144">
        <v>290</v>
      </c>
      <c r="H17" s="144">
        <v>290</v>
      </c>
    </row>
    <row r="18" spans="1:8">
      <c r="A18" s="5" t="s">
        <v>78</v>
      </c>
      <c r="B18" s="6" t="s">
        <v>17</v>
      </c>
      <c r="C18" s="41" t="s">
        <v>120</v>
      </c>
      <c r="D18" s="144">
        <v>203</v>
      </c>
      <c r="E18" s="144">
        <v>216</v>
      </c>
      <c r="F18" s="144">
        <v>199</v>
      </c>
      <c r="G18" s="144">
        <v>200</v>
      </c>
      <c r="H18" s="144">
        <v>207</v>
      </c>
    </row>
    <row r="19" spans="1:8">
      <c r="A19" s="5" t="s">
        <v>79</v>
      </c>
      <c r="B19" s="6" t="s">
        <v>17</v>
      </c>
      <c r="C19" s="41" t="s">
        <v>119</v>
      </c>
      <c r="D19" s="144">
        <f>D18+5</f>
        <v>208</v>
      </c>
      <c r="E19" s="144">
        <f>E18+5</f>
        <v>221</v>
      </c>
      <c r="F19" s="144">
        <v>204</v>
      </c>
      <c r="G19" s="144">
        <v>205</v>
      </c>
      <c r="H19" s="144">
        <v>209</v>
      </c>
    </row>
    <row r="20" spans="1:8">
      <c r="A20" s="5" t="s">
        <v>80</v>
      </c>
      <c r="B20" s="6" t="s">
        <v>17</v>
      </c>
      <c r="C20" s="41" t="s">
        <v>120</v>
      </c>
      <c r="D20" s="144">
        <v>203</v>
      </c>
      <c r="E20" s="144">
        <v>209</v>
      </c>
      <c r="F20" s="144">
        <v>192</v>
      </c>
      <c r="G20" s="144">
        <v>185</v>
      </c>
      <c r="H20" s="144">
        <v>205</v>
      </c>
    </row>
    <row r="21" spans="1:8">
      <c r="A21" s="5" t="s">
        <v>81</v>
      </c>
      <c r="B21" s="6" t="s">
        <v>17</v>
      </c>
      <c r="C21" s="41" t="s">
        <v>119</v>
      </c>
      <c r="D21" s="144">
        <f>D20+5</f>
        <v>208</v>
      </c>
      <c r="E21" s="144">
        <v>214</v>
      </c>
      <c r="F21" s="144">
        <v>197</v>
      </c>
      <c r="G21" s="144">
        <v>190</v>
      </c>
      <c r="H21" s="144">
        <v>207</v>
      </c>
    </row>
    <row r="22" spans="1:8">
      <c r="A22" s="5" t="s">
        <v>82</v>
      </c>
      <c r="B22" s="6" t="s">
        <v>17</v>
      </c>
      <c r="C22" s="41" t="s">
        <v>118</v>
      </c>
      <c r="D22" s="144">
        <v>168</v>
      </c>
      <c r="E22" s="144"/>
      <c r="F22" s="144"/>
      <c r="G22" s="144"/>
      <c r="H22" s="144"/>
    </row>
    <row r="23" spans="1:8">
      <c r="A23" s="11" t="s">
        <v>83</v>
      </c>
      <c r="B23" s="6" t="s">
        <v>17</v>
      </c>
      <c r="C23" s="41" t="s">
        <v>118</v>
      </c>
      <c r="D23" s="144">
        <v>47</v>
      </c>
      <c r="E23" s="144">
        <v>34</v>
      </c>
      <c r="F23" s="144"/>
      <c r="G23" s="144"/>
      <c r="H23" s="144">
        <v>27</v>
      </c>
    </row>
    <row r="24" spans="1:8">
      <c r="A24" s="5" t="s">
        <v>1</v>
      </c>
      <c r="B24" s="6" t="s">
        <v>17</v>
      </c>
      <c r="C24" s="41" t="s">
        <v>120</v>
      </c>
      <c r="D24" s="144">
        <v>168</v>
      </c>
      <c r="E24" s="144">
        <v>160</v>
      </c>
      <c r="F24" s="144">
        <v>158</v>
      </c>
      <c r="G24" s="144"/>
      <c r="H24" s="144">
        <v>167</v>
      </c>
    </row>
    <row r="25" spans="1:8">
      <c r="A25" s="5" t="s">
        <v>88</v>
      </c>
      <c r="B25" s="6" t="s">
        <v>17</v>
      </c>
      <c r="C25" s="41" t="s">
        <v>119</v>
      </c>
      <c r="D25" s="144">
        <f>D24+5</f>
        <v>173</v>
      </c>
      <c r="E25" s="144">
        <v>165</v>
      </c>
      <c r="F25" s="144">
        <v>163</v>
      </c>
      <c r="G25" s="144"/>
      <c r="H25" s="144">
        <v>169</v>
      </c>
    </row>
    <row r="26" spans="1:8">
      <c r="A26" s="5" t="s">
        <v>2</v>
      </c>
      <c r="B26" s="6" t="s">
        <v>17</v>
      </c>
      <c r="C26" s="41" t="s">
        <v>118</v>
      </c>
      <c r="D26" s="144">
        <v>125</v>
      </c>
      <c r="E26" s="144">
        <v>118</v>
      </c>
      <c r="F26" s="144"/>
      <c r="G26" s="144"/>
      <c r="H26" s="144"/>
    </row>
    <row r="27" spans="1:8">
      <c r="A27" s="5" t="s">
        <v>89</v>
      </c>
      <c r="B27" s="6" t="s">
        <v>17</v>
      </c>
      <c r="C27" s="41" t="s">
        <v>119</v>
      </c>
      <c r="D27" s="144">
        <f>D26+5</f>
        <v>130</v>
      </c>
      <c r="E27" s="144">
        <v>123</v>
      </c>
      <c r="F27" s="144"/>
      <c r="G27" s="144"/>
      <c r="H27" s="144"/>
    </row>
    <row r="28" spans="1:8">
      <c r="A28" s="5" t="s">
        <v>90</v>
      </c>
      <c r="B28" s="6" t="s">
        <v>17</v>
      </c>
      <c r="C28" s="41" t="s">
        <v>118</v>
      </c>
      <c r="D28" s="144">
        <v>79</v>
      </c>
      <c r="E28" s="144">
        <v>82</v>
      </c>
      <c r="F28" s="144"/>
      <c r="G28" s="144"/>
      <c r="H28" s="144">
        <v>80</v>
      </c>
    </row>
    <row r="29" spans="1:8">
      <c r="A29" s="5" t="s">
        <v>91</v>
      </c>
      <c r="B29" s="6" t="s">
        <v>17</v>
      </c>
      <c r="C29" s="41" t="s">
        <v>119</v>
      </c>
      <c r="D29" s="144">
        <v>84</v>
      </c>
      <c r="E29" s="144">
        <v>85</v>
      </c>
      <c r="F29" s="144"/>
      <c r="G29" s="144"/>
      <c r="H29" s="144">
        <v>80</v>
      </c>
    </row>
    <row r="30" spans="1:8">
      <c r="A30" s="5" t="s">
        <v>35</v>
      </c>
      <c r="B30" s="5" t="s">
        <v>41</v>
      </c>
      <c r="C30" s="41" t="s">
        <v>121</v>
      </c>
      <c r="D30" s="144">
        <v>135</v>
      </c>
      <c r="E30" s="144">
        <v>115</v>
      </c>
      <c r="F30" s="141"/>
      <c r="G30" s="141"/>
      <c r="H30" s="141">
        <v>116</v>
      </c>
    </row>
    <row r="31" spans="1:8">
      <c r="A31" s="5" t="s">
        <v>36</v>
      </c>
      <c r="B31" s="5" t="s">
        <v>41</v>
      </c>
      <c r="C31" s="41" t="s">
        <v>121</v>
      </c>
      <c r="D31" s="144">
        <v>52</v>
      </c>
      <c r="E31" s="144">
        <v>65</v>
      </c>
      <c r="F31" s="141">
        <v>55</v>
      </c>
      <c r="G31" s="141"/>
      <c r="H31" s="141">
        <v>55</v>
      </c>
    </row>
    <row r="32" spans="1:8">
      <c r="A32" s="5" t="s">
        <v>37</v>
      </c>
      <c r="B32" s="5" t="s">
        <v>41</v>
      </c>
      <c r="C32" s="41" t="s">
        <v>121</v>
      </c>
      <c r="D32" s="144">
        <v>45</v>
      </c>
      <c r="E32" s="144">
        <v>48</v>
      </c>
      <c r="F32" s="141"/>
      <c r="G32" s="141"/>
      <c r="H32" s="141">
        <v>38</v>
      </c>
    </row>
    <row r="33" spans="1:8">
      <c r="A33" s="5" t="s">
        <v>38</v>
      </c>
      <c r="B33" s="5" t="s">
        <v>41</v>
      </c>
      <c r="C33" s="41" t="s">
        <v>121</v>
      </c>
      <c r="D33" s="144">
        <v>120</v>
      </c>
      <c r="E33" s="144">
        <v>115</v>
      </c>
      <c r="F33" s="141"/>
      <c r="G33" s="141"/>
      <c r="H33" s="141">
        <v>123</v>
      </c>
    </row>
    <row r="34" spans="1:8">
      <c r="A34" s="5" t="s">
        <v>39</v>
      </c>
      <c r="B34" s="5" t="s">
        <v>41</v>
      </c>
      <c r="C34" s="41" t="s">
        <v>121</v>
      </c>
      <c r="D34" s="144">
        <v>95</v>
      </c>
      <c r="E34" s="144">
        <v>75</v>
      </c>
      <c r="F34" s="141"/>
      <c r="G34" s="141"/>
      <c r="H34" s="141">
        <v>82</v>
      </c>
    </row>
    <row r="35" spans="1:8">
      <c r="A35" s="5" t="s">
        <v>40</v>
      </c>
      <c r="B35" s="5" t="s">
        <v>41</v>
      </c>
      <c r="C35" s="41" t="s">
        <v>121</v>
      </c>
      <c r="D35" s="144">
        <v>225</v>
      </c>
      <c r="E35" s="144">
        <v>210</v>
      </c>
      <c r="F35" s="141"/>
      <c r="G35" s="141"/>
      <c r="H35" s="141">
        <v>210</v>
      </c>
    </row>
    <row r="36" spans="1:8">
      <c r="A36" s="5" t="s">
        <v>43</v>
      </c>
      <c r="B36" s="5" t="s">
        <v>41</v>
      </c>
      <c r="C36" s="41" t="s">
        <v>121</v>
      </c>
      <c r="D36" s="144">
        <v>115</v>
      </c>
      <c r="E36" s="144"/>
      <c r="F36" s="144"/>
      <c r="G36" s="144"/>
      <c r="H36" s="144">
        <v>73</v>
      </c>
    </row>
    <row r="37" spans="1:8">
      <c r="A37" s="5" t="s">
        <v>44</v>
      </c>
      <c r="B37" s="5" t="s">
        <v>41</v>
      </c>
      <c r="C37" s="41" t="s">
        <v>121</v>
      </c>
      <c r="D37" s="144">
        <v>33</v>
      </c>
      <c r="E37" s="145"/>
      <c r="F37" s="144"/>
      <c r="G37" s="144"/>
      <c r="H37" s="146">
        <v>70</v>
      </c>
    </row>
    <row r="38" spans="1:8">
      <c r="A38" s="5" t="s">
        <v>45</v>
      </c>
      <c r="B38" s="5" t="s">
        <v>41</v>
      </c>
      <c r="C38" s="41" t="s">
        <v>121</v>
      </c>
      <c r="D38" s="144">
        <v>47</v>
      </c>
      <c r="E38" s="144"/>
      <c r="F38" s="144"/>
      <c r="G38" s="144"/>
      <c r="H38" s="144">
        <v>33</v>
      </c>
    </row>
    <row r="39" spans="1:8">
      <c r="A39" s="5" t="s">
        <v>46</v>
      </c>
      <c r="B39" s="5" t="s">
        <v>41</v>
      </c>
      <c r="C39" s="41" t="s">
        <v>121</v>
      </c>
      <c r="D39" s="144">
        <v>72</v>
      </c>
      <c r="E39" s="144"/>
      <c r="F39" s="144"/>
      <c r="G39" s="144"/>
      <c r="H39" s="144">
        <v>67</v>
      </c>
    </row>
    <row r="40" spans="1:8">
      <c r="A40" s="5" t="s">
        <v>47</v>
      </c>
      <c r="B40" s="5" t="s">
        <v>41</v>
      </c>
      <c r="C40" s="41" t="s">
        <v>121</v>
      </c>
      <c r="D40" s="144">
        <v>35</v>
      </c>
      <c r="E40" s="144"/>
      <c r="F40" s="144"/>
      <c r="G40" s="144"/>
      <c r="H40" s="144">
        <v>35</v>
      </c>
    </row>
    <row r="41" spans="1:8">
      <c r="A41" s="5" t="s">
        <v>48</v>
      </c>
      <c r="B41" s="5" t="s">
        <v>41</v>
      </c>
      <c r="C41" s="41" t="s">
        <v>121</v>
      </c>
      <c r="D41" s="144">
        <v>42</v>
      </c>
      <c r="E41" s="144"/>
      <c r="F41" s="144"/>
      <c r="G41" s="144"/>
      <c r="H41" s="144">
        <v>38</v>
      </c>
    </row>
    <row r="42" spans="1:8">
      <c r="A42" s="5" t="s">
        <v>49</v>
      </c>
      <c r="B42" s="5" t="s">
        <v>41</v>
      </c>
      <c r="C42" s="41" t="s">
        <v>121</v>
      </c>
      <c r="D42" s="144">
        <v>17</v>
      </c>
      <c r="E42" s="144"/>
      <c r="F42" s="144"/>
      <c r="G42" s="144"/>
      <c r="H42" s="144">
        <v>22</v>
      </c>
    </row>
    <row r="43" spans="1:8">
      <c r="A43" s="5" t="s">
        <v>50</v>
      </c>
      <c r="B43" s="5" t="s">
        <v>41</v>
      </c>
      <c r="C43" s="41" t="s">
        <v>121</v>
      </c>
      <c r="D43" s="144">
        <v>27</v>
      </c>
      <c r="E43" s="144"/>
      <c r="F43" s="144"/>
      <c r="G43" s="144"/>
      <c r="H43" s="144"/>
    </row>
    <row r="44" spans="1:8" ht="24">
      <c r="A44" s="5" t="s">
        <v>51</v>
      </c>
      <c r="B44" s="5" t="s">
        <v>41</v>
      </c>
      <c r="C44" s="41" t="s">
        <v>121</v>
      </c>
      <c r="D44" s="144">
        <v>132</v>
      </c>
      <c r="E44" s="147" t="s">
        <v>209</v>
      </c>
      <c r="F44" s="144"/>
      <c r="G44" s="144"/>
      <c r="H44" s="144">
        <v>132</v>
      </c>
    </row>
    <row r="45" spans="1:8" ht="24">
      <c r="A45" s="5" t="s">
        <v>52</v>
      </c>
      <c r="B45" s="5" t="s">
        <v>41</v>
      </c>
      <c r="C45" s="41" t="s">
        <v>121</v>
      </c>
      <c r="D45" s="144">
        <v>32</v>
      </c>
      <c r="E45" s="147" t="s">
        <v>208</v>
      </c>
      <c r="F45" s="144"/>
      <c r="G45" s="144"/>
      <c r="H45" s="144">
        <v>24</v>
      </c>
    </row>
    <row r="46" spans="1:8">
      <c r="A46" s="5" t="s">
        <v>54</v>
      </c>
      <c r="B46" s="5" t="s">
        <v>41</v>
      </c>
      <c r="C46" s="41" t="s">
        <v>121</v>
      </c>
      <c r="D46" s="144">
        <v>27</v>
      </c>
      <c r="E46" s="144"/>
      <c r="F46" s="144"/>
      <c r="G46" s="144"/>
      <c r="H46" s="144">
        <v>25</v>
      </c>
    </row>
    <row r="47" spans="1:8">
      <c r="A47" s="5" t="s">
        <v>55</v>
      </c>
      <c r="B47" s="5" t="s">
        <v>41</v>
      </c>
      <c r="C47" s="41" t="s">
        <v>121</v>
      </c>
      <c r="D47" s="144">
        <v>20</v>
      </c>
      <c r="E47" s="144"/>
      <c r="F47" s="144"/>
      <c r="G47" s="144"/>
      <c r="H47" s="144"/>
    </row>
    <row r="48" spans="1:8">
      <c r="A48" s="5" t="s">
        <v>61</v>
      </c>
      <c r="B48" s="5" t="s">
        <v>41</v>
      </c>
      <c r="C48" s="41" t="s">
        <v>122</v>
      </c>
      <c r="D48" s="144">
        <v>8</v>
      </c>
      <c r="E48" s="144"/>
      <c r="F48" s="144"/>
      <c r="G48" s="144"/>
      <c r="H48" s="144"/>
    </row>
    <row r="49" spans="1:9">
      <c r="A49" s="5" t="s">
        <v>63</v>
      </c>
      <c r="B49" s="5" t="s">
        <v>41</v>
      </c>
      <c r="C49" s="41" t="s">
        <v>121</v>
      </c>
      <c r="D49" s="144">
        <v>125</v>
      </c>
      <c r="E49" s="144">
        <v>120</v>
      </c>
      <c r="F49" s="144"/>
      <c r="G49" s="144"/>
      <c r="H49" s="144"/>
    </row>
    <row r="50" spans="1:9" ht="28.5" customHeight="1">
      <c r="A50" s="11" t="s">
        <v>200</v>
      </c>
      <c r="B50" s="5" t="s">
        <v>41</v>
      </c>
      <c r="C50" s="41" t="s">
        <v>121</v>
      </c>
      <c r="D50" s="144">
        <v>35</v>
      </c>
      <c r="E50" s="144"/>
      <c r="F50" s="144"/>
      <c r="G50" s="144"/>
      <c r="H50" s="144"/>
    </row>
    <row r="51" spans="1:9" ht="30">
      <c r="A51" s="8" t="s">
        <v>60</v>
      </c>
      <c r="B51" s="6" t="s">
        <v>41</v>
      </c>
      <c r="C51" s="41" t="s">
        <v>121</v>
      </c>
      <c r="D51" s="144">
        <v>40</v>
      </c>
      <c r="E51" s="144"/>
      <c r="F51" s="144"/>
      <c r="G51" s="144"/>
      <c r="H51" s="144"/>
    </row>
    <row r="52" spans="1:9" ht="31.5" customHeight="1">
      <c r="A52" s="8" t="s">
        <v>62</v>
      </c>
      <c r="B52" s="6" t="s">
        <v>41</v>
      </c>
      <c r="C52" s="41" t="s">
        <v>121</v>
      </c>
      <c r="D52" s="144">
        <v>10</v>
      </c>
      <c r="E52" s="144"/>
      <c r="F52" s="144"/>
      <c r="G52" s="144"/>
      <c r="H52" s="144"/>
    </row>
    <row r="53" spans="1:9">
      <c r="A53" s="5" t="s">
        <v>56</v>
      </c>
      <c r="B53" s="5" t="s">
        <v>41</v>
      </c>
      <c r="C53" s="41" t="s">
        <v>121</v>
      </c>
      <c r="D53" s="144">
        <v>32</v>
      </c>
      <c r="E53" s="144">
        <v>27</v>
      </c>
      <c r="F53" s="144"/>
      <c r="G53" s="144"/>
      <c r="H53" s="144">
        <v>26</v>
      </c>
    </row>
    <row r="54" spans="1:9">
      <c r="A54" s="5" t="s">
        <v>201</v>
      </c>
      <c r="B54" s="5" t="s">
        <v>41</v>
      </c>
      <c r="C54" s="41" t="s">
        <v>121</v>
      </c>
      <c r="D54" s="144">
        <v>103</v>
      </c>
      <c r="E54" s="144">
        <v>95</v>
      </c>
      <c r="F54" s="144"/>
      <c r="G54" s="144"/>
      <c r="H54" s="144">
        <v>102</v>
      </c>
    </row>
    <row r="55" spans="1:9">
      <c r="A55" s="5" t="s">
        <v>202</v>
      </c>
      <c r="B55" s="5" t="s">
        <v>41</v>
      </c>
      <c r="C55" s="41" t="s">
        <v>121</v>
      </c>
      <c r="D55" s="144">
        <v>138</v>
      </c>
      <c r="E55" s="144">
        <v>128</v>
      </c>
      <c r="F55" s="144"/>
      <c r="G55" s="144"/>
      <c r="H55" s="144">
        <v>132</v>
      </c>
    </row>
    <row r="56" spans="1:9">
      <c r="A56" s="5" t="s">
        <v>59</v>
      </c>
      <c r="B56" s="5" t="s">
        <v>41</v>
      </c>
      <c r="C56" s="41" t="s">
        <v>121</v>
      </c>
      <c r="D56" s="144">
        <v>97</v>
      </c>
      <c r="E56" s="144" t="s">
        <v>210</v>
      </c>
      <c r="F56" s="144"/>
      <c r="G56" s="144"/>
      <c r="H56" s="144"/>
    </row>
    <row r="57" spans="1:9" ht="11.25" customHeight="1">
      <c r="A57" s="36"/>
      <c r="B57" s="1"/>
      <c r="C57" s="1"/>
      <c r="D57" s="24"/>
      <c r="E57" s="24"/>
    </row>
    <row r="58" spans="1:9">
      <c r="A58" s="137"/>
    </row>
    <row r="59" spans="1:9" ht="18" customHeight="1">
      <c r="A59" s="464"/>
      <c r="B59" s="464"/>
    </row>
    <row r="60" spans="1:9" ht="18" customHeight="1">
      <c r="A60" s="423"/>
      <c r="B60" s="423"/>
    </row>
    <row r="61" spans="1:9" ht="18.75" customHeight="1">
      <c r="A61" s="423"/>
      <c r="B61" s="423"/>
    </row>
    <row r="63" spans="1:9" hidden="1"/>
    <row r="64" spans="1:9" ht="21.75" hidden="1" customHeight="1">
      <c r="A64" s="26"/>
      <c r="I64" s="27"/>
    </row>
    <row r="65" spans="1:2" hidden="1">
      <c r="A65" s="26"/>
    </row>
    <row r="66" spans="1:2" hidden="1">
      <c r="A66" s="28" t="s">
        <v>105</v>
      </c>
    </row>
    <row r="67" spans="1:2" hidden="1">
      <c r="A67" t="s">
        <v>108</v>
      </c>
    </row>
    <row r="68" spans="1:2" ht="7.5" hidden="1" customHeight="1"/>
    <row r="69" spans="1:2" hidden="1">
      <c r="A69" s="26"/>
    </row>
    <row r="70" spans="1:2" hidden="1">
      <c r="A70" s="30" t="s">
        <v>110</v>
      </c>
    </row>
    <row r="71" spans="1:2" hidden="1">
      <c r="A71" s="26" t="s">
        <v>111</v>
      </c>
    </row>
    <row r="72" spans="1:2" ht="11.25" hidden="1" customHeight="1">
      <c r="A72" s="26"/>
    </row>
    <row r="73" spans="1:2" hidden="1">
      <c r="A73" s="26"/>
    </row>
    <row r="74" spans="1:2" hidden="1">
      <c r="A74" s="30" t="s">
        <v>114</v>
      </c>
    </row>
    <row r="75" spans="1:2" hidden="1">
      <c r="A75" s="26" t="s">
        <v>113</v>
      </c>
    </row>
    <row r="76" spans="1:2" hidden="1"/>
    <row r="77" spans="1:2" hidden="1"/>
    <row r="78" spans="1:2" hidden="1"/>
    <row r="79" spans="1:2" hidden="1"/>
    <row r="80" spans="1:2">
      <c r="B80" s="42" t="s">
        <v>124</v>
      </c>
    </row>
    <row r="81" spans="2:2">
      <c r="B81" s="42"/>
    </row>
    <row r="82" spans="2:2">
      <c r="B82" s="42" t="s">
        <v>127</v>
      </c>
    </row>
    <row r="84" spans="2:2">
      <c r="B84" s="42" t="s">
        <v>129</v>
      </c>
    </row>
  </sheetData>
  <mergeCells count="16">
    <mergeCell ref="B1:C1"/>
    <mergeCell ref="B3:C3"/>
    <mergeCell ref="B4:C4"/>
    <mergeCell ref="D4:E4"/>
    <mergeCell ref="B5:C5"/>
    <mergeCell ref="D5:E5"/>
    <mergeCell ref="A60:B60"/>
    <mergeCell ref="A61:B61"/>
    <mergeCell ref="A59:B59"/>
    <mergeCell ref="A11:D11"/>
    <mergeCell ref="B6:C6"/>
    <mergeCell ref="D6:E6"/>
    <mergeCell ref="B7:C7"/>
    <mergeCell ref="D7:E7"/>
    <mergeCell ref="C8:D8"/>
    <mergeCell ref="A9:D9"/>
  </mergeCells>
  <hyperlinks>
    <hyperlink ref="A66" r:id="rId1"/>
    <hyperlink ref="A70" r:id="rId2"/>
    <hyperlink ref="A74" r:id="rId3"/>
  </hyperlinks>
  <pageMargins left="0.39370078740157483" right="0" top="0" bottom="0" header="0.31496062992125984" footer="0.31496062992125984"/>
  <pageSetup paperSize="9" scale="56" orientation="landscape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="66" zoomScaleNormal="66" workbookViewId="0">
      <selection activeCell="F7" sqref="F7"/>
    </sheetView>
  </sheetViews>
  <sheetFormatPr defaultRowHeight="15"/>
  <cols>
    <col min="2" max="2" width="13.7109375" hidden="1" customWidth="1"/>
    <col min="3" max="3" width="24.7109375" customWidth="1"/>
    <col min="4" max="4" width="7.5703125" customWidth="1"/>
    <col min="5" max="5" width="15.5703125" customWidth="1"/>
    <col min="6" max="6" width="15.7109375" customWidth="1"/>
    <col min="7" max="7" width="27.5703125" customWidth="1"/>
    <col min="9" max="9" width="0" hidden="1" customWidth="1"/>
    <col min="14" max="14" width="33" customWidth="1"/>
    <col min="15" max="15" width="7.85546875" customWidth="1"/>
  </cols>
  <sheetData>
    <row r="1" spans="1:17" ht="18.75">
      <c r="B1" s="45"/>
      <c r="C1" s="367" t="s">
        <v>195</v>
      </c>
      <c r="D1" s="367"/>
      <c r="E1" s="367"/>
      <c r="F1" s="367"/>
      <c r="G1" s="367"/>
      <c r="H1" s="367"/>
      <c r="I1" s="367"/>
      <c r="J1" s="367"/>
      <c r="K1" s="367"/>
      <c r="L1" s="367" t="s">
        <v>192</v>
      </c>
      <c r="M1" s="367"/>
      <c r="N1" s="367"/>
      <c r="O1" s="367"/>
      <c r="P1" s="367"/>
      <c r="Q1" s="367"/>
    </row>
    <row r="2" spans="1:17" ht="18.75">
      <c r="B2" s="45"/>
      <c r="C2" s="367" t="s">
        <v>131</v>
      </c>
      <c r="D2" s="367"/>
      <c r="E2" s="367"/>
      <c r="F2" s="367"/>
      <c r="G2" s="367"/>
      <c r="H2" s="367"/>
      <c r="I2" s="367"/>
      <c r="J2" s="367"/>
      <c r="K2" s="367"/>
      <c r="L2" s="47"/>
      <c r="M2" s="47"/>
      <c r="N2" s="47"/>
      <c r="O2" s="47"/>
      <c r="P2" s="47"/>
      <c r="Q2" s="47"/>
    </row>
    <row r="3" spans="1:17" ht="19.5" thickBot="1">
      <c r="B3" s="48"/>
      <c r="C3" s="368" t="s">
        <v>132</v>
      </c>
      <c r="D3" s="368"/>
      <c r="E3" s="368"/>
      <c r="F3" s="368"/>
      <c r="G3" s="368"/>
      <c r="H3" s="368"/>
      <c r="I3" s="368"/>
      <c r="J3" s="368"/>
      <c r="K3" s="368"/>
      <c r="M3" s="49"/>
      <c r="N3" s="49"/>
      <c r="O3" s="49"/>
      <c r="P3" s="49"/>
      <c r="Q3" s="49"/>
    </row>
    <row r="4" spans="1:17" ht="48" customHeight="1" thickBot="1">
      <c r="B4" s="50"/>
      <c r="C4" s="382" t="s">
        <v>133</v>
      </c>
      <c r="D4" s="385"/>
      <c r="E4" s="385"/>
      <c r="F4" s="386"/>
      <c r="G4" s="382" t="s">
        <v>134</v>
      </c>
      <c r="H4" s="385"/>
      <c r="I4" s="385"/>
      <c r="J4" s="385"/>
      <c r="K4" s="386"/>
      <c r="L4" s="1"/>
      <c r="M4" s="51" t="s">
        <v>135</v>
      </c>
      <c r="N4" s="52" t="s">
        <v>136</v>
      </c>
      <c r="O4" s="53" t="str">
        <f>D5</f>
        <v>17.</v>
      </c>
      <c r="P4" s="52" t="s">
        <v>137</v>
      </c>
      <c r="Q4" s="54" t="s">
        <v>193</v>
      </c>
    </row>
    <row r="5" spans="1:17" ht="63">
      <c r="A5" s="55"/>
      <c r="B5" s="56" t="s">
        <v>138</v>
      </c>
      <c r="C5" s="57" t="s">
        <v>139</v>
      </c>
      <c r="D5" s="58" t="s">
        <v>196</v>
      </c>
      <c r="E5" s="59" t="s">
        <v>137</v>
      </c>
      <c r="F5" s="54" t="s">
        <v>193</v>
      </c>
      <c r="G5" s="57" t="s">
        <v>138</v>
      </c>
      <c r="H5" s="59" t="s">
        <v>139</v>
      </c>
      <c r="I5" s="58" t="str">
        <f>D5</f>
        <v>17.</v>
      </c>
      <c r="J5" s="59" t="s">
        <v>137</v>
      </c>
      <c r="K5" s="54" t="s">
        <v>193</v>
      </c>
      <c r="L5" s="55"/>
      <c r="M5" s="60">
        <v>1</v>
      </c>
      <c r="N5" s="59" t="s">
        <v>140</v>
      </c>
      <c r="O5" s="61">
        <v>225</v>
      </c>
      <c r="P5" s="61">
        <v>225</v>
      </c>
      <c r="Q5" s="62">
        <f>P5-O5</f>
        <v>0</v>
      </c>
    </row>
    <row r="6" spans="1:17" ht="31.5">
      <c r="B6" s="63"/>
      <c r="C6" s="64" t="s">
        <v>141</v>
      </c>
      <c r="D6" s="65">
        <v>158</v>
      </c>
      <c r="E6" s="65">
        <v>155</v>
      </c>
      <c r="F6" s="62">
        <f>E6-D6</f>
        <v>-3</v>
      </c>
      <c r="G6" s="57" t="s">
        <v>142</v>
      </c>
      <c r="H6" s="65" t="s">
        <v>141</v>
      </c>
      <c r="I6" s="65">
        <v>162</v>
      </c>
      <c r="J6" s="65">
        <v>160</v>
      </c>
      <c r="K6" s="66">
        <f>J6-I6</f>
        <v>-2</v>
      </c>
      <c r="M6" s="60">
        <v>2</v>
      </c>
      <c r="N6" s="59" t="s">
        <v>143</v>
      </c>
      <c r="O6" s="61">
        <v>217</v>
      </c>
      <c r="P6" s="61">
        <v>212</v>
      </c>
      <c r="Q6" s="62">
        <f t="shared" ref="Q6:Q17" si="0">P6-O6</f>
        <v>-5</v>
      </c>
    </row>
    <row r="7" spans="1:17" ht="15.75">
      <c r="B7" s="67"/>
      <c r="C7" s="64" t="s">
        <v>144</v>
      </c>
      <c r="D7" s="65">
        <v>153</v>
      </c>
      <c r="E7" s="65">
        <v>150</v>
      </c>
      <c r="F7" s="62">
        <f>E7-D7</f>
        <v>-3</v>
      </c>
      <c r="G7" s="57" t="s">
        <v>145</v>
      </c>
      <c r="H7" s="65" t="s">
        <v>144</v>
      </c>
      <c r="I7" s="65">
        <f>D7+7</f>
        <v>160</v>
      </c>
      <c r="J7" s="65">
        <v>156</v>
      </c>
      <c r="K7" s="66">
        <f>J7-I7</f>
        <v>-4</v>
      </c>
      <c r="M7" s="60">
        <v>3</v>
      </c>
      <c r="N7" s="59" t="s">
        <v>0</v>
      </c>
      <c r="O7" s="61">
        <v>272</v>
      </c>
      <c r="P7" s="61">
        <v>270</v>
      </c>
      <c r="Q7" s="62">
        <f t="shared" si="0"/>
        <v>-2</v>
      </c>
    </row>
    <row r="8" spans="1:17" ht="31.5">
      <c r="B8" s="68"/>
      <c r="C8" s="64" t="s">
        <v>146</v>
      </c>
      <c r="D8" s="65">
        <f>D7-2</f>
        <v>151</v>
      </c>
      <c r="E8" s="65">
        <f>E7-3</f>
        <v>147</v>
      </c>
      <c r="F8" s="62">
        <f>E8-D8</f>
        <v>-4</v>
      </c>
      <c r="G8" s="57" t="s">
        <v>147</v>
      </c>
      <c r="H8" s="65" t="s">
        <v>144</v>
      </c>
      <c r="I8" s="65">
        <v>163</v>
      </c>
      <c r="J8" s="65">
        <v>153.5</v>
      </c>
      <c r="K8" s="66">
        <f>J8-I8</f>
        <v>-9.5</v>
      </c>
      <c r="M8" s="60">
        <v>4</v>
      </c>
      <c r="N8" s="59" t="s">
        <v>148</v>
      </c>
      <c r="O8" s="61">
        <v>203</v>
      </c>
      <c r="P8" s="61">
        <v>200</v>
      </c>
      <c r="Q8" s="62">
        <f t="shared" si="0"/>
        <v>-3</v>
      </c>
    </row>
    <row r="9" spans="1:17" ht="32.25" thickBot="1">
      <c r="B9" s="69"/>
      <c r="C9" s="70" t="s">
        <v>149</v>
      </c>
      <c r="D9" s="71">
        <v>135</v>
      </c>
      <c r="E9" s="71">
        <v>135</v>
      </c>
      <c r="F9" s="72">
        <f>E9-D9</f>
        <v>0</v>
      </c>
      <c r="G9" s="73"/>
      <c r="H9" s="74"/>
      <c r="I9" s="75"/>
      <c r="J9" s="74"/>
      <c r="K9" s="76"/>
      <c r="L9" s="77"/>
      <c r="M9" s="60">
        <v>5</v>
      </c>
      <c r="N9" s="59" t="s">
        <v>150</v>
      </c>
      <c r="O9" s="61">
        <v>198</v>
      </c>
      <c r="P9" s="61">
        <v>198</v>
      </c>
      <c r="Q9" s="62">
        <f t="shared" si="0"/>
        <v>0</v>
      </c>
    </row>
    <row r="10" spans="1:17" ht="19.5" thickBot="1">
      <c r="B10" s="78"/>
      <c r="C10" s="79" t="s">
        <v>151</v>
      </c>
      <c r="D10" s="78"/>
      <c r="E10" s="78"/>
      <c r="F10" s="78"/>
      <c r="G10" s="80"/>
      <c r="H10" s="80"/>
      <c r="I10" s="80"/>
      <c r="J10" s="80"/>
      <c r="K10" s="80"/>
      <c r="L10" s="81"/>
      <c r="M10" s="60">
        <v>6</v>
      </c>
      <c r="N10" s="59" t="s">
        <v>152</v>
      </c>
      <c r="O10" s="61">
        <v>105</v>
      </c>
      <c r="P10" s="61">
        <v>105</v>
      </c>
      <c r="Q10" s="62">
        <f t="shared" si="0"/>
        <v>0</v>
      </c>
    </row>
    <row r="11" spans="1:17" ht="19.5" thickBot="1">
      <c r="B11" s="50"/>
      <c r="C11" s="372" t="s">
        <v>133</v>
      </c>
      <c r="D11" s="373"/>
      <c r="E11" s="373"/>
      <c r="F11" s="374"/>
      <c r="G11" s="82"/>
      <c r="H11" s="82"/>
      <c r="I11" s="82"/>
      <c r="J11" s="82"/>
      <c r="K11" s="82"/>
      <c r="L11" s="81"/>
      <c r="M11" s="60">
        <v>7</v>
      </c>
      <c r="N11" s="59" t="s">
        <v>153</v>
      </c>
      <c r="O11" s="83">
        <v>210</v>
      </c>
      <c r="P11" s="83">
        <v>210</v>
      </c>
      <c r="Q11" s="62">
        <f t="shared" si="0"/>
        <v>0</v>
      </c>
    </row>
    <row r="12" spans="1:17" ht="31.5">
      <c r="B12" s="56" t="s">
        <v>138</v>
      </c>
      <c r="C12" s="84" t="s">
        <v>139</v>
      </c>
      <c r="D12" s="85" t="str">
        <f>D5</f>
        <v>17.</v>
      </c>
      <c r="E12" s="86" t="s">
        <v>137</v>
      </c>
      <c r="F12" s="54" t="s">
        <v>193</v>
      </c>
      <c r="G12" s="87"/>
      <c r="H12" s="87"/>
      <c r="I12" s="87"/>
      <c r="J12" s="87"/>
      <c r="K12" s="87"/>
      <c r="L12" s="81"/>
      <c r="M12" s="60">
        <v>8</v>
      </c>
      <c r="N12" s="59" t="s">
        <v>154</v>
      </c>
      <c r="O12" s="61">
        <v>163</v>
      </c>
      <c r="P12" s="61">
        <v>163</v>
      </c>
      <c r="Q12" s="62">
        <f t="shared" si="0"/>
        <v>0</v>
      </c>
    </row>
    <row r="13" spans="1:17" ht="31.5">
      <c r="B13" s="88"/>
      <c r="C13" s="89" t="s">
        <v>155</v>
      </c>
      <c r="D13" s="90">
        <v>340</v>
      </c>
      <c r="E13" s="90">
        <v>340</v>
      </c>
      <c r="F13" s="62">
        <f>E13-D13</f>
        <v>0</v>
      </c>
      <c r="G13" s="87"/>
      <c r="I13" s="87"/>
      <c r="J13" s="87"/>
      <c r="K13" s="87"/>
      <c r="L13" s="81"/>
      <c r="M13" s="60">
        <v>9</v>
      </c>
      <c r="N13" s="59" t="s">
        <v>156</v>
      </c>
      <c r="O13" s="61">
        <v>160</v>
      </c>
      <c r="P13" s="61">
        <v>160</v>
      </c>
      <c r="Q13" s="62">
        <f t="shared" si="0"/>
        <v>0</v>
      </c>
    </row>
    <row r="14" spans="1:17" ht="18.75">
      <c r="B14" s="88"/>
      <c r="C14" s="89" t="s">
        <v>157</v>
      </c>
      <c r="D14" s="90">
        <v>298</v>
      </c>
      <c r="E14" s="90">
        <v>298</v>
      </c>
      <c r="F14" s="62">
        <f>E14-D14</f>
        <v>0</v>
      </c>
      <c r="G14" s="87"/>
      <c r="H14" s="87"/>
      <c r="I14" s="87"/>
      <c r="J14" s="87"/>
      <c r="K14" s="87"/>
      <c r="L14" s="81"/>
      <c r="M14" s="60">
        <v>10</v>
      </c>
      <c r="N14" s="59" t="s">
        <v>158</v>
      </c>
      <c r="O14" s="61">
        <v>190</v>
      </c>
      <c r="P14" s="61">
        <v>190</v>
      </c>
      <c r="Q14" s="62">
        <f t="shared" si="0"/>
        <v>0</v>
      </c>
    </row>
    <row r="15" spans="1:17" ht="19.5" thickBot="1">
      <c r="B15" s="91"/>
      <c r="C15" s="92" t="s">
        <v>159</v>
      </c>
      <c r="D15" s="93">
        <v>210</v>
      </c>
      <c r="E15" s="93">
        <v>210</v>
      </c>
      <c r="F15" s="72">
        <f>E15-D15</f>
        <v>0</v>
      </c>
      <c r="G15" s="87"/>
      <c r="H15" s="87"/>
      <c r="I15" s="87"/>
      <c r="J15" s="87"/>
      <c r="K15" s="87"/>
      <c r="L15" s="81"/>
      <c r="M15" s="60">
        <v>11</v>
      </c>
      <c r="N15" s="94" t="s">
        <v>160</v>
      </c>
      <c r="O15" s="61">
        <v>128</v>
      </c>
      <c r="P15" s="61">
        <v>128</v>
      </c>
      <c r="Q15" s="62">
        <f t="shared" si="0"/>
        <v>0</v>
      </c>
    </row>
    <row r="16" spans="1:17" ht="15.75">
      <c r="B16" s="77"/>
      <c r="C16" s="95"/>
      <c r="D16" s="95"/>
      <c r="E16" s="95"/>
      <c r="F16" s="95"/>
      <c r="G16" s="1"/>
      <c r="H16" s="95"/>
      <c r="I16" s="95"/>
      <c r="J16" s="95"/>
      <c r="K16" s="95"/>
      <c r="L16" s="81"/>
      <c r="M16" s="60">
        <v>12</v>
      </c>
      <c r="N16" s="94" t="s">
        <v>161</v>
      </c>
      <c r="O16" s="61">
        <v>79</v>
      </c>
      <c r="P16" s="61">
        <v>79</v>
      </c>
      <c r="Q16" s="62">
        <f t="shared" si="0"/>
        <v>0</v>
      </c>
    </row>
    <row r="17" spans="2:17" ht="19.5" customHeight="1" thickBot="1">
      <c r="B17" s="45"/>
      <c r="C17" s="380" t="s">
        <v>191</v>
      </c>
      <c r="D17" s="380"/>
      <c r="E17" s="380"/>
      <c r="F17" s="380"/>
      <c r="G17" s="380"/>
      <c r="H17" s="380"/>
      <c r="I17" s="380"/>
      <c r="J17" s="380"/>
      <c r="K17" s="380"/>
      <c r="L17" s="96"/>
      <c r="M17" s="97">
        <v>13</v>
      </c>
      <c r="N17" s="98" t="s">
        <v>162</v>
      </c>
      <c r="O17" s="99">
        <f>O16</f>
        <v>79</v>
      </c>
      <c r="P17" s="99">
        <f>P16</f>
        <v>79</v>
      </c>
      <c r="Q17" s="72">
        <f t="shared" si="0"/>
        <v>0</v>
      </c>
    </row>
    <row r="18" spans="2:17" ht="19.5" thickBot="1">
      <c r="B18" s="48"/>
      <c r="C18" s="381" t="s">
        <v>163</v>
      </c>
      <c r="D18" s="381"/>
      <c r="E18" s="381"/>
      <c r="F18" s="381"/>
      <c r="G18" s="381"/>
      <c r="H18" s="381"/>
      <c r="I18" s="381"/>
      <c r="J18" s="381"/>
      <c r="K18" s="381"/>
      <c r="L18" s="96"/>
      <c r="M18" s="100"/>
      <c r="N18" s="101"/>
      <c r="O18" s="101"/>
      <c r="P18" s="102"/>
      <c r="Q18" s="96"/>
    </row>
    <row r="19" spans="2:17" ht="19.5" customHeight="1" thickBot="1">
      <c r="B19" s="103"/>
      <c r="C19" s="382" t="s">
        <v>164</v>
      </c>
      <c r="D19" s="383"/>
      <c r="E19" s="383"/>
      <c r="F19" s="384"/>
      <c r="G19" s="382" t="s">
        <v>165</v>
      </c>
      <c r="H19" s="385"/>
      <c r="I19" s="385"/>
      <c r="J19" s="385"/>
      <c r="K19" s="386"/>
      <c r="L19" s="96"/>
      <c r="M19" s="96"/>
      <c r="N19" s="96"/>
      <c r="O19" s="96"/>
      <c r="P19" s="96"/>
      <c r="Q19" s="96"/>
    </row>
    <row r="20" spans="2:17" ht="19.5" thickBot="1">
      <c r="B20" s="104"/>
      <c r="C20" s="388" t="s">
        <v>166</v>
      </c>
      <c r="D20" s="389"/>
      <c r="E20" s="389"/>
      <c r="F20" s="390"/>
      <c r="G20" s="388" t="s">
        <v>166</v>
      </c>
      <c r="H20" s="389"/>
      <c r="I20" s="389"/>
      <c r="J20" s="389"/>
      <c r="K20" s="390"/>
      <c r="L20" s="96"/>
      <c r="P20" s="105"/>
      <c r="Q20" s="96"/>
    </row>
    <row r="21" spans="2:17" ht="63">
      <c r="B21" s="56" t="s">
        <v>138</v>
      </c>
      <c r="C21" s="57" t="s">
        <v>139</v>
      </c>
      <c r="D21" s="58" t="str">
        <f>D5</f>
        <v>17.</v>
      </c>
      <c r="E21" s="59" t="s">
        <v>137</v>
      </c>
      <c r="F21" s="54" t="s">
        <v>193</v>
      </c>
      <c r="G21" s="57" t="s">
        <v>138</v>
      </c>
      <c r="H21" s="59" t="s">
        <v>139</v>
      </c>
      <c r="I21" s="58" t="str">
        <f>D5</f>
        <v>17.</v>
      </c>
      <c r="J21" s="59" t="s">
        <v>137</v>
      </c>
      <c r="K21" s="54" t="s">
        <v>193</v>
      </c>
      <c r="L21" s="96"/>
      <c r="M21" s="51" t="s">
        <v>135</v>
      </c>
      <c r="N21" s="52" t="s">
        <v>167</v>
      </c>
      <c r="O21" s="53" t="str">
        <f>D5</f>
        <v>17.</v>
      </c>
      <c r="P21" s="52" t="s">
        <v>137</v>
      </c>
      <c r="Q21" s="54" t="s">
        <v>193</v>
      </c>
    </row>
    <row r="22" spans="2:17" ht="15.75">
      <c r="B22" s="68"/>
      <c r="C22" s="64" t="s">
        <v>141</v>
      </c>
      <c r="D22" s="65">
        <f>D6+1</f>
        <v>159</v>
      </c>
      <c r="E22" s="65">
        <f>E6+1</f>
        <v>156</v>
      </c>
      <c r="F22" s="62">
        <f>E22-D22</f>
        <v>-3</v>
      </c>
      <c r="G22" s="106"/>
      <c r="H22" s="65"/>
      <c r="I22" s="65">
        <f>D22+20</f>
        <v>179</v>
      </c>
      <c r="J22" s="65">
        <f>E22+19</f>
        <v>175</v>
      </c>
      <c r="K22" s="62">
        <f>J22-I22</f>
        <v>-4</v>
      </c>
      <c r="L22" s="96"/>
      <c r="M22" s="60">
        <v>1</v>
      </c>
      <c r="N22" s="59" t="s">
        <v>168</v>
      </c>
      <c r="O22" s="61">
        <f>O5+5</f>
        <v>230</v>
      </c>
      <c r="P22" s="61">
        <f>P5+5</f>
        <v>230</v>
      </c>
      <c r="Q22" s="62">
        <f>P22-O22</f>
        <v>0</v>
      </c>
    </row>
    <row r="23" spans="2:17" ht="31.5">
      <c r="B23" s="68"/>
      <c r="C23" s="64" t="s">
        <v>144</v>
      </c>
      <c r="D23" s="65">
        <f t="shared" ref="D23:E24" si="1">D7+1</f>
        <v>154</v>
      </c>
      <c r="E23" s="65">
        <f t="shared" si="1"/>
        <v>151</v>
      </c>
      <c r="F23" s="62">
        <f t="shared" ref="F23:F24" si="2">E23-D23</f>
        <v>-3</v>
      </c>
      <c r="G23" s="106"/>
      <c r="H23" s="65"/>
      <c r="I23" s="107"/>
      <c r="J23" s="65"/>
      <c r="K23" s="62"/>
      <c r="L23" s="96"/>
      <c r="M23" s="60">
        <v>2</v>
      </c>
      <c r="N23" s="59" t="s">
        <v>169</v>
      </c>
      <c r="O23" s="61">
        <f>O6+5</f>
        <v>222</v>
      </c>
      <c r="P23" s="61">
        <f>P6+5</f>
        <v>217</v>
      </c>
      <c r="Q23" s="62">
        <f t="shared" ref="Q23:Q32" si="3">P23-O23</f>
        <v>-5</v>
      </c>
    </row>
    <row r="24" spans="2:17" ht="32.25" thickBot="1">
      <c r="B24" s="108"/>
      <c r="C24" s="70" t="s">
        <v>146</v>
      </c>
      <c r="D24" s="74">
        <f t="shared" si="1"/>
        <v>152</v>
      </c>
      <c r="E24" s="74">
        <f t="shared" si="1"/>
        <v>148</v>
      </c>
      <c r="F24" s="72">
        <f t="shared" si="2"/>
        <v>-4</v>
      </c>
      <c r="G24" s="109"/>
      <c r="H24" s="74"/>
      <c r="I24" s="75"/>
      <c r="J24" s="74"/>
      <c r="K24" s="72"/>
      <c r="L24" s="96"/>
      <c r="M24" s="60">
        <v>3</v>
      </c>
      <c r="N24" s="59" t="s">
        <v>170</v>
      </c>
      <c r="O24" s="61">
        <v>225</v>
      </c>
      <c r="P24" s="61">
        <v>225</v>
      </c>
      <c r="Q24" s="62">
        <f t="shared" si="3"/>
        <v>0</v>
      </c>
    </row>
    <row r="25" spans="2:17" ht="15.7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60">
        <v>4</v>
      </c>
      <c r="N25" s="59" t="s">
        <v>171</v>
      </c>
      <c r="O25" s="61">
        <f t="shared" ref="O25:P27" si="4">O7+5</f>
        <v>277</v>
      </c>
      <c r="P25" s="61">
        <f t="shared" si="4"/>
        <v>275</v>
      </c>
      <c r="Q25" s="62">
        <f t="shared" si="3"/>
        <v>-2</v>
      </c>
    </row>
    <row r="26" spans="2:17" ht="31.5" customHeight="1">
      <c r="B26" s="110"/>
      <c r="C26" s="387" t="s">
        <v>194</v>
      </c>
      <c r="D26" s="387"/>
      <c r="E26" s="387"/>
      <c r="F26" s="387"/>
      <c r="G26" s="110"/>
      <c r="H26" s="110"/>
      <c r="I26" s="110"/>
      <c r="J26" s="110"/>
      <c r="K26" s="110"/>
      <c r="L26" s="96"/>
      <c r="M26" s="60">
        <v>5</v>
      </c>
      <c r="N26" s="59" t="s">
        <v>172</v>
      </c>
      <c r="O26" s="61">
        <f t="shared" si="4"/>
        <v>208</v>
      </c>
      <c r="P26" s="61">
        <f t="shared" si="4"/>
        <v>205</v>
      </c>
      <c r="Q26" s="62">
        <f t="shared" si="3"/>
        <v>-3</v>
      </c>
    </row>
    <row r="27" spans="2:17" ht="32.25" thickBot="1">
      <c r="B27" s="96"/>
      <c r="C27" s="111" t="s">
        <v>173</v>
      </c>
      <c r="D27" s="111"/>
      <c r="E27" s="111"/>
      <c r="F27" s="111"/>
      <c r="G27" s="111"/>
      <c r="H27" s="111"/>
      <c r="I27" s="111"/>
      <c r="J27" s="111"/>
      <c r="K27" s="111"/>
      <c r="L27" s="96"/>
      <c r="M27" s="60">
        <v>6</v>
      </c>
      <c r="N27" s="59" t="s">
        <v>174</v>
      </c>
      <c r="O27" s="61">
        <f t="shared" si="4"/>
        <v>203</v>
      </c>
      <c r="P27" s="61">
        <f t="shared" si="4"/>
        <v>203</v>
      </c>
      <c r="Q27" s="62">
        <f t="shared" si="3"/>
        <v>0</v>
      </c>
    </row>
    <row r="28" spans="2:17" ht="31.5">
      <c r="B28" s="112"/>
      <c r="C28" s="113" t="s">
        <v>175</v>
      </c>
      <c r="D28" s="114" t="str">
        <f>D5</f>
        <v>17.</v>
      </c>
      <c r="E28" s="86" t="s">
        <v>137</v>
      </c>
      <c r="F28" s="115" t="str">
        <f>CONCATENATE("Отклонение от прайса ",D28,"05")</f>
        <v>Отклонение от прайса 17.05</v>
      </c>
      <c r="G28" s="96"/>
      <c r="H28" s="96"/>
      <c r="I28" s="96"/>
      <c r="J28" s="96"/>
      <c r="K28" s="96"/>
      <c r="L28" s="96"/>
      <c r="M28" s="60">
        <v>7</v>
      </c>
      <c r="N28" s="94" t="s">
        <v>176</v>
      </c>
      <c r="O28" s="61">
        <f>O13+5</f>
        <v>165</v>
      </c>
      <c r="P28" s="61">
        <f>P13+5</f>
        <v>165</v>
      </c>
      <c r="Q28" s="62">
        <f t="shared" si="3"/>
        <v>0</v>
      </c>
    </row>
    <row r="29" spans="2:17" ht="32.25" thickBot="1">
      <c r="B29" s="116"/>
      <c r="C29" s="117" t="s">
        <v>177</v>
      </c>
      <c r="D29" s="74">
        <v>60</v>
      </c>
      <c r="E29" s="74">
        <v>58</v>
      </c>
      <c r="F29" s="72">
        <f>E29-D29</f>
        <v>-2</v>
      </c>
      <c r="G29" s="96"/>
      <c r="H29" s="96"/>
      <c r="I29" s="96"/>
      <c r="J29" s="96"/>
      <c r="K29" s="96"/>
      <c r="L29" s="96"/>
      <c r="M29" s="60">
        <v>8</v>
      </c>
      <c r="N29" s="94" t="s">
        <v>178</v>
      </c>
      <c r="O29" s="61">
        <v>195</v>
      </c>
      <c r="P29" s="61">
        <v>195</v>
      </c>
      <c r="Q29" s="62">
        <f t="shared" si="3"/>
        <v>0</v>
      </c>
    </row>
    <row r="30" spans="2:17" ht="32.2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96"/>
      <c r="M30" s="60">
        <v>9</v>
      </c>
      <c r="N30" s="94" t="s">
        <v>179</v>
      </c>
      <c r="O30" s="61">
        <f t="shared" ref="O30:P32" si="5">O15+5</f>
        <v>133</v>
      </c>
      <c r="P30" s="61">
        <f t="shared" si="5"/>
        <v>133</v>
      </c>
      <c r="Q30" s="62">
        <f t="shared" si="3"/>
        <v>0</v>
      </c>
    </row>
    <row r="31" spans="2:17" ht="32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96"/>
      <c r="M31" s="60">
        <v>10</v>
      </c>
      <c r="N31" s="94" t="s">
        <v>180</v>
      </c>
      <c r="O31" s="118">
        <f>O16+5</f>
        <v>84</v>
      </c>
      <c r="P31" s="118">
        <f>P16+5</f>
        <v>84</v>
      </c>
      <c r="Q31" s="62">
        <f t="shared" si="3"/>
        <v>0</v>
      </c>
    </row>
    <row r="32" spans="2:17" ht="33" thickBo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96"/>
      <c r="M32" s="97">
        <v>11</v>
      </c>
      <c r="N32" s="98" t="s">
        <v>181</v>
      </c>
      <c r="O32" s="119">
        <f t="shared" ref="O32" si="6">O17+5</f>
        <v>84</v>
      </c>
      <c r="P32" s="119">
        <f t="shared" si="5"/>
        <v>84</v>
      </c>
      <c r="Q32" s="72">
        <f t="shared" si="3"/>
        <v>0</v>
      </c>
    </row>
    <row r="33" spans="2:17" ht="19.5" thickBot="1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96"/>
      <c r="M33" s="96"/>
      <c r="N33" s="96"/>
      <c r="O33" s="96"/>
      <c r="P33" s="121"/>
      <c r="Q33" s="105"/>
    </row>
    <row r="34" spans="2:17" ht="48">
      <c r="B34" s="122"/>
      <c r="C34" s="122"/>
      <c r="D34" s="122"/>
      <c r="E34" s="123"/>
      <c r="F34" s="123"/>
      <c r="G34" s="46"/>
      <c r="H34" s="96"/>
      <c r="I34" s="96"/>
      <c r="J34" s="96"/>
      <c r="K34" s="96"/>
      <c r="L34" s="96"/>
      <c r="M34" s="51" t="s">
        <v>135</v>
      </c>
      <c r="N34" s="52" t="s">
        <v>182</v>
      </c>
      <c r="O34" s="53" t="str">
        <f>D5</f>
        <v>17.</v>
      </c>
      <c r="P34" s="52" t="s">
        <v>137</v>
      </c>
      <c r="Q34" s="54" t="s">
        <v>193</v>
      </c>
    </row>
    <row r="35" spans="2:17" ht="18.75">
      <c r="B35" s="124"/>
      <c r="C35" s="124"/>
      <c r="D35" s="124"/>
      <c r="E35" s="125"/>
      <c r="F35" s="125"/>
      <c r="G35" s="46"/>
      <c r="H35" s="96"/>
      <c r="I35" s="96"/>
      <c r="J35" s="96"/>
      <c r="K35" s="96"/>
      <c r="L35" s="96"/>
      <c r="M35" s="60">
        <v>1</v>
      </c>
      <c r="N35" s="59" t="s">
        <v>143</v>
      </c>
      <c r="O35" s="61">
        <v>196</v>
      </c>
      <c r="P35" s="61">
        <v>196</v>
      </c>
      <c r="Q35" s="62">
        <f t="shared" ref="Q35:Q42" si="7">P35-O35</f>
        <v>0</v>
      </c>
    </row>
    <row r="36" spans="2:17" ht="18.75">
      <c r="B36" s="124"/>
      <c r="C36" s="124"/>
      <c r="D36" s="124"/>
      <c r="E36" s="125"/>
      <c r="F36" s="125"/>
      <c r="G36" s="46"/>
      <c r="H36" s="96"/>
      <c r="I36" s="96"/>
      <c r="J36" s="96"/>
      <c r="K36" s="96"/>
      <c r="L36" s="96"/>
      <c r="M36" s="60">
        <v>2</v>
      </c>
      <c r="N36" s="59" t="s">
        <v>0</v>
      </c>
      <c r="O36" s="83">
        <v>231</v>
      </c>
      <c r="P36" s="83">
        <v>231</v>
      </c>
      <c r="Q36" s="62">
        <f t="shared" si="7"/>
        <v>0</v>
      </c>
    </row>
    <row r="37" spans="2:17" ht="31.5">
      <c r="B37" s="124"/>
      <c r="C37" s="124"/>
      <c r="D37" s="124"/>
      <c r="E37" s="125"/>
      <c r="F37" s="125"/>
      <c r="G37" s="46"/>
      <c r="H37" s="96"/>
      <c r="I37" s="96"/>
      <c r="J37" s="96"/>
      <c r="K37" s="96"/>
      <c r="L37" s="96"/>
      <c r="M37" s="60">
        <v>3</v>
      </c>
      <c r="N37" s="59" t="s">
        <v>148</v>
      </c>
      <c r="O37" s="83">
        <v>186</v>
      </c>
      <c r="P37" s="83">
        <v>186</v>
      </c>
      <c r="Q37" s="62">
        <f t="shared" si="7"/>
        <v>0</v>
      </c>
    </row>
    <row r="38" spans="2:17" ht="31.5">
      <c r="B38" s="126"/>
      <c r="E38" s="46"/>
      <c r="F38" s="46"/>
      <c r="G38" s="96"/>
      <c r="H38" s="96"/>
      <c r="I38" s="96"/>
      <c r="J38" s="96"/>
      <c r="K38" s="96"/>
      <c r="L38" s="96"/>
      <c r="M38" s="60">
        <v>4</v>
      </c>
      <c r="N38" s="59" t="s">
        <v>150</v>
      </c>
      <c r="O38" s="83">
        <v>186</v>
      </c>
      <c r="P38" s="83">
        <v>186</v>
      </c>
      <c r="Q38" s="62">
        <f t="shared" si="7"/>
        <v>0</v>
      </c>
    </row>
    <row r="39" spans="2:17" ht="18.75">
      <c r="B39" s="45"/>
      <c r="C39" s="46"/>
      <c r="D39" s="46"/>
      <c r="E39" s="46"/>
      <c r="F39" s="46"/>
      <c r="G39" s="96"/>
      <c r="H39" s="96"/>
      <c r="I39" s="96"/>
      <c r="J39" s="96"/>
      <c r="K39" s="96"/>
      <c r="L39" s="96"/>
      <c r="M39" s="60">
        <v>5</v>
      </c>
      <c r="N39" s="59" t="s">
        <v>183</v>
      </c>
      <c r="O39" s="61">
        <v>115</v>
      </c>
      <c r="P39" s="61">
        <v>115</v>
      </c>
      <c r="Q39" s="62">
        <f t="shared" si="7"/>
        <v>0</v>
      </c>
    </row>
    <row r="40" spans="2:17" ht="18.75">
      <c r="B40" s="127"/>
      <c r="C40" s="127" t="s">
        <v>128</v>
      </c>
      <c r="D40" s="127"/>
      <c r="E40" s="127"/>
      <c r="F40" s="127"/>
      <c r="H40" s="127" t="s">
        <v>184</v>
      </c>
      <c r="I40" s="127"/>
      <c r="J40" s="96"/>
      <c r="K40" s="96"/>
      <c r="L40" s="96"/>
      <c r="M40" s="60">
        <v>6</v>
      </c>
      <c r="N40" s="59" t="s">
        <v>185</v>
      </c>
      <c r="O40" s="128">
        <v>45</v>
      </c>
      <c r="P40" s="128">
        <v>45</v>
      </c>
      <c r="Q40" s="62">
        <f t="shared" si="7"/>
        <v>0</v>
      </c>
    </row>
    <row r="41" spans="2:17" ht="18.75">
      <c r="B41" s="127"/>
      <c r="C41" s="127"/>
      <c r="D41" s="127"/>
      <c r="E41" s="127"/>
      <c r="F41" s="127"/>
      <c r="H41" s="49"/>
      <c r="I41" s="49"/>
      <c r="J41" s="96"/>
      <c r="K41" s="96"/>
      <c r="L41" s="96"/>
      <c r="M41" s="60">
        <v>7</v>
      </c>
      <c r="N41" s="59" t="s">
        <v>186</v>
      </c>
      <c r="O41" s="128">
        <v>115</v>
      </c>
      <c r="P41" s="128">
        <v>115</v>
      </c>
      <c r="Q41" s="62">
        <f t="shared" si="7"/>
        <v>0</v>
      </c>
    </row>
    <row r="42" spans="2:17" ht="19.5" thickBot="1">
      <c r="B42" s="129"/>
      <c r="C42" s="129" t="s">
        <v>126</v>
      </c>
      <c r="D42" s="129"/>
      <c r="E42" s="130"/>
      <c r="F42" s="130"/>
      <c r="H42" s="124" t="s">
        <v>187</v>
      </c>
      <c r="I42" s="124"/>
      <c r="L42" s="96"/>
      <c r="M42" s="97">
        <v>8</v>
      </c>
      <c r="N42" s="93" t="s">
        <v>188</v>
      </c>
      <c r="O42" s="131">
        <v>450</v>
      </c>
      <c r="P42" s="131">
        <v>450</v>
      </c>
      <c r="Q42" s="72">
        <f t="shared" si="7"/>
        <v>0</v>
      </c>
    </row>
    <row r="43" spans="2:17" ht="18.75">
      <c r="B43" s="129"/>
      <c r="C43" s="129"/>
      <c r="D43" s="129"/>
      <c r="E43" s="130"/>
      <c r="F43" s="130"/>
      <c r="H43" s="132"/>
      <c r="I43" s="132"/>
      <c r="L43" s="96"/>
      <c r="M43" s="96"/>
      <c r="N43" s="96"/>
      <c r="O43" s="96"/>
      <c r="P43" s="96"/>
      <c r="Q43" s="96"/>
    </row>
    <row r="44" spans="2:17" ht="18.75">
      <c r="B44" s="133"/>
      <c r="C44" s="133" t="s">
        <v>189</v>
      </c>
      <c r="D44" s="96"/>
      <c r="E44" s="96"/>
      <c r="F44" s="96"/>
      <c r="G44" s="96"/>
      <c r="H44" s="133" t="s">
        <v>190</v>
      </c>
      <c r="I44" s="133"/>
      <c r="J44" s="96"/>
      <c r="K44" s="96"/>
      <c r="L44" s="96"/>
      <c r="M44" s="96"/>
      <c r="N44" s="96"/>
      <c r="O44" s="96"/>
      <c r="P44" s="96"/>
      <c r="Q44" s="96"/>
    </row>
    <row r="45" spans="2:17" ht="15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 ht="15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 ht="15.75"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</sheetData>
  <mergeCells count="14">
    <mergeCell ref="C1:K1"/>
    <mergeCell ref="L1:Q1"/>
    <mergeCell ref="C2:K2"/>
    <mergeCell ref="C3:K3"/>
    <mergeCell ref="C4:F4"/>
    <mergeCell ref="G4:K4"/>
    <mergeCell ref="C26:F26"/>
    <mergeCell ref="C11:F11"/>
    <mergeCell ref="C17:K17"/>
    <mergeCell ref="C18:K18"/>
    <mergeCell ref="C19:F19"/>
    <mergeCell ref="G19:K19"/>
    <mergeCell ref="C20:F20"/>
    <mergeCell ref="G20:K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5"/>
  <sheetViews>
    <sheetView topLeftCell="A130" workbookViewId="0">
      <selection activeCell="D159" sqref="D159"/>
    </sheetView>
  </sheetViews>
  <sheetFormatPr defaultRowHeight="15" outlineLevelRow="1"/>
  <cols>
    <col min="1" max="1" width="3.85546875" customWidth="1"/>
    <col min="2" max="2" width="9.140625" hidden="1" customWidth="1"/>
    <col min="3" max="3" width="46.5703125" customWidth="1"/>
    <col min="7" max="7" width="9.28515625" customWidth="1"/>
  </cols>
  <sheetData>
    <row r="1" spans="1:7" ht="16.149999999999999" customHeight="1">
      <c r="A1" s="477" t="s">
        <v>274</v>
      </c>
      <c r="B1" s="477"/>
      <c r="C1" s="477"/>
      <c r="D1" s="477"/>
      <c r="E1" s="477"/>
      <c r="F1" s="182"/>
      <c r="G1" s="183"/>
    </row>
    <row r="2" spans="1:7" ht="16.149999999999999" customHeight="1">
      <c r="B2" s="184"/>
      <c r="F2" s="184"/>
    </row>
    <row r="3" spans="1:7" ht="16.149999999999999" customHeight="1">
      <c r="A3" s="469" t="s">
        <v>227</v>
      </c>
      <c r="B3" s="469"/>
      <c r="C3" s="469"/>
      <c r="D3" s="469"/>
      <c r="E3" s="469"/>
      <c r="F3" s="470"/>
      <c r="G3" s="470"/>
    </row>
    <row r="4" spans="1:7" ht="16.149999999999999" customHeight="1">
      <c r="A4" s="185"/>
      <c r="B4" s="186"/>
      <c r="C4" s="185"/>
      <c r="D4" s="185"/>
      <c r="E4" s="185"/>
      <c r="F4" s="184"/>
    </row>
    <row r="5" spans="1:7" ht="16.149999999999999" customHeight="1">
      <c r="A5" s="474" t="s">
        <v>228</v>
      </c>
      <c r="B5" s="474"/>
      <c r="C5" s="474"/>
      <c r="D5" s="474"/>
      <c r="E5" s="474"/>
      <c r="F5" s="184"/>
      <c r="G5" t="s">
        <v>229</v>
      </c>
    </row>
    <row r="6" spans="1:7" ht="16.149999999999999" customHeight="1">
      <c r="A6" s="187" t="s">
        <v>230</v>
      </c>
      <c r="B6" s="187" t="s">
        <v>231</v>
      </c>
      <c r="C6" s="187" t="s">
        <v>232</v>
      </c>
      <c r="D6" s="471" t="s">
        <v>233</v>
      </c>
      <c r="E6" s="471"/>
      <c r="F6" s="188" t="s">
        <v>234</v>
      </c>
      <c r="G6" s="188" t="s">
        <v>235</v>
      </c>
    </row>
    <row r="7" spans="1:7" ht="16.149999999999999" customHeight="1" outlineLevel="1">
      <c r="A7" s="189">
        <v>1</v>
      </c>
      <c r="B7" s="190">
        <v>25</v>
      </c>
      <c r="C7" s="191" t="s">
        <v>73</v>
      </c>
      <c r="D7" s="189">
        <v>1</v>
      </c>
      <c r="E7" s="192" t="s">
        <v>236</v>
      </c>
      <c r="F7" s="193" t="e">
        <f>#REF!</f>
        <v>#REF!</v>
      </c>
      <c r="G7" s="194" t="e">
        <f t="shared" ref="G7:G25" si="0">F7*D7</f>
        <v>#REF!</v>
      </c>
    </row>
    <row r="8" spans="1:7" ht="16.149999999999999" customHeight="1" outlineLevel="1">
      <c r="A8" s="189">
        <v>2</v>
      </c>
      <c r="B8" s="190">
        <v>257</v>
      </c>
      <c r="C8" s="191" t="s">
        <v>237</v>
      </c>
      <c r="D8" s="195">
        <v>5.8</v>
      </c>
      <c r="E8" s="192" t="s">
        <v>236</v>
      </c>
      <c r="F8" s="193" t="e">
        <f>#REF!</f>
        <v>#REF!</v>
      </c>
      <c r="G8" s="194" t="e">
        <f t="shared" si="0"/>
        <v>#REF!</v>
      </c>
    </row>
    <row r="9" spans="1:7" ht="16.149999999999999" customHeight="1" outlineLevel="1">
      <c r="A9" s="189">
        <v>3</v>
      </c>
      <c r="B9" s="190">
        <v>253</v>
      </c>
      <c r="C9" s="191" t="s">
        <v>238</v>
      </c>
      <c r="D9" s="195">
        <v>15.5</v>
      </c>
      <c r="E9" s="192" t="s">
        <v>236</v>
      </c>
      <c r="F9" s="193" t="e">
        <f>#REF!</f>
        <v>#REF!</v>
      </c>
      <c r="G9" s="194" t="e">
        <f t="shared" si="0"/>
        <v>#REF!</v>
      </c>
    </row>
    <row r="10" spans="1:7" ht="16.149999999999999" customHeight="1" outlineLevel="1">
      <c r="A10" s="189">
        <v>4</v>
      </c>
      <c r="B10" s="190">
        <v>336</v>
      </c>
      <c r="C10" s="191" t="s">
        <v>239</v>
      </c>
      <c r="D10" s="195">
        <v>4.3</v>
      </c>
      <c r="E10" s="192" t="s">
        <v>236</v>
      </c>
      <c r="F10" s="193" t="e">
        <f>#REF!</f>
        <v>#REF!</v>
      </c>
      <c r="G10" s="194" t="e">
        <f t="shared" si="0"/>
        <v>#REF!</v>
      </c>
    </row>
    <row r="11" spans="1:7" ht="16.149999999999999" customHeight="1" outlineLevel="1">
      <c r="A11" s="189">
        <v>5</v>
      </c>
      <c r="B11" s="190">
        <v>254</v>
      </c>
      <c r="C11" s="191" t="s">
        <v>240</v>
      </c>
      <c r="D11" s="195">
        <v>5.2</v>
      </c>
      <c r="E11" s="192" t="s">
        <v>236</v>
      </c>
      <c r="F11" s="193" t="e">
        <f>#REF!</f>
        <v>#REF!</v>
      </c>
      <c r="G11" s="194" t="e">
        <f t="shared" si="0"/>
        <v>#REF!</v>
      </c>
    </row>
    <row r="12" spans="1:7" ht="16.149999999999999" customHeight="1" outlineLevel="1">
      <c r="A12" s="189">
        <v>6</v>
      </c>
      <c r="B12" s="190">
        <v>26726</v>
      </c>
      <c r="C12" s="191" t="s">
        <v>199</v>
      </c>
      <c r="D12" s="195">
        <v>17.100000000000001</v>
      </c>
      <c r="E12" s="192" t="s">
        <v>236</v>
      </c>
      <c r="F12" s="193" t="e">
        <f>#REF!</f>
        <v>#REF!</v>
      </c>
      <c r="G12" s="194" t="e">
        <f t="shared" si="0"/>
        <v>#REF!</v>
      </c>
    </row>
    <row r="13" spans="1:7" ht="16.149999999999999" customHeight="1" outlineLevel="1">
      <c r="A13" s="189">
        <v>7</v>
      </c>
      <c r="B13" s="190">
        <v>26725</v>
      </c>
      <c r="C13" s="191" t="s">
        <v>198</v>
      </c>
      <c r="D13" s="195">
        <v>0.8</v>
      </c>
      <c r="E13" s="192" t="s">
        <v>236</v>
      </c>
      <c r="F13" s="193" t="e">
        <f>#REF!</f>
        <v>#REF!</v>
      </c>
      <c r="G13" s="194" t="e">
        <f t="shared" si="0"/>
        <v>#REF!</v>
      </c>
    </row>
    <row r="14" spans="1:7" ht="16.149999999999999" customHeight="1" outlineLevel="1">
      <c r="A14" s="189">
        <v>8</v>
      </c>
      <c r="B14" s="190">
        <v>26724</v>
      </c>
      <c r="C14" s="191" t="s">
        <v>197</v>
      </c>
      <c r="D14" s="195">
        <v>14.8</v>
      </c>
      <c r="E14" s="192" t="s">
        <v>236</v>
      </c>
      <c r="F14" s="193" t="e">
        <f>#REF!</f>
        <v>#REF!</v>
      </c>
      <c r="G14" s="194" t="e">
        <f t="shared" si="0"/>
        <v>#REF!</v>
      </c>
    </row>
    <row r="15" spans="1:7" ht="16.149999999999999" customHeight="1" outlineLevel="1">
      <c r="A15" s="189">
        <v>9</v>
      </c>
      <c r="B15" s="190">
        <v>26727</v>
      </c>
      <c r="C15" s="191" t="s">
        <v>201</v>
      </c>
      <c r="D15" s="195">
        <v>5.5</v>
      </c>
      <c r="E15" s="192" t="s">
        <v>236</v>
      </c>
      <c r="F15" s="193" t="e">
        <f>'11.12 ОПТ'!#REF!</f>
        <v>#REF!</v>
      </c>
      <c r="G15" s="194" t="e">
        <f t="shared" si="0"/>
        <v>#REF!</v>
      </c>
    </row>
    <row r="16" spans="1:7" ht="16.149999999999999" customHeight="1" outlineLevel="1">
      <c r="A16" s="189">
        <v>10</v>
      </c>
      <c r="B16" s="190">
        <v>223</v>
      </c>
      <c r="C16" s="191" t="s">
        <v>241</v>
      </c>
      <c r="D16" s="195">
        <v>5.9</v>
      </c>
      <c r="E16" s="192" t="s">
        <v>236</v>
      </c>
      <c r="F16" s="193" t="e">
        <f>'11.12 ОПТ'!#REF!</f>
        <v>#REF!</v>
      </c>
      <c r="G16" s="194" t="e">
        <f t="shared" si="0"/>
        <v>#REF!</v>
      </c>
    </row>
    <row r="17" spans="1:7" ht="16.149999999999999" customHeight="1" outlineLevel="1">
      <c r="A17" s="189">
        <v>11</v>
      </c>
      <c r="B17" s="190">
        <v>230</v>
      </c>
      <c r="C17" s="191" t="s">
        <v>242</v>
      </c>
      <c r="D17" s="195">
        <v>7.4</v>
      </c>
      <c r="E17" s="192" t="s">
        <v>236</v>
      </c>
      <c r="F17" s="193" t="e">
        <f>'11.12 ОПТ'!#REF!</f>
        <v>#REF!</v>
      </c>
      <c r="G17" s="194" t="e">
        <f t="shared" si="0"/>
        <v>#REF!</v>
      </c>
    </row>
    <row r="18" spans="1:7" ht="16.149999999999999" customHeight="1" outlineLevel="1">
      <c r="A18" s="189">
        <v>12</v>
      </c>
      <c r="B18" s="190">
        <v>92</v>
      </c>
      <c r="C18" s="191" t="s">
        <v>243</v>
      </c>
      <c r="D18" s="195">
        <v>5.3</v>
      </c>
      <c r="E18" s="192" t="s">
        <v>236</v>
      </c>
      <c r="F18" s="193" t="e">
        <f>'11.12 ОПТ'!#REF!</f>
        <v>#REF!</v>
      </c>
      <c r="G18" s="194" t="e">
        <f t="shared" si="0"/>
        <v>#REF!</v>
      </c>
    </row>
    <row r="19" spans="1:7" ht="16.149999999999999" customHeight="1" outlineLevel="1">
      <c r="A19" s="189">
        <v>13</v>
      </c>
      <c r="B19" s="190">
        <v>13998</v>
      </c>
      <c r="C19" s="191" t="s">
        <v>244</v>
      </c>
      <c r="D19" s="189">
        <v>1</v>
      </c>
      <c r="E19" s="192" t="s">
        <v>236</v>
      </c>
      <c r="F19" s="193" t="str">
        <f>'11.12 ОПТ'!G38</f>
        <v>/</v>
      </c>
      <c r="G19" s="194" t="e">
        <f t="shared" si="0"/>
        <v>#VALUE!</v>
      </c>
    </row>
    <row r="20" spans="1:7" ht="16.149999999999999" customHeight="1" outlineLevel="1">
      <c r="A20" s="189">
        <v>14</v>
      </c>
      <c r="B20" s="190">
        <v>340</v>
      </c>
      <c r="C20" s="191" t="s">
        <v>245</v>
      </c>
      <c r="D20" s="195">
        <v>5.8</v>
      </c>
      <c r="E20" s="192" t="s">
        <v>236</v>
      </c>
      <c r="F20" s="193" t="e">
        <f>'11.12 ОПТ'!#REF!</f>
        <v>#REF!</v>
      </c>
      <c r="G20" s="194" t="e">
        <f t="shared" si="0"/>
        <v>#REF!</v>
      </c>
    </row>
    <row r="21" spans="1:7" ht="16.149999999999999" customHeight="1" outlineLevel="1">
      <c r="A21" s="189">
        <v>15</v>
      </c>
      <c r="B21" s="190">
        <v>26729</v>
      </c>
      <c r="C21" s="191" t="s">
        <v>200</v>
      </c>
      <c r="D21" s="195">
        <v>0.3</v>
      </c>
      <c r="E21" s="192" t="s">
        <v>236</v>
      </c>
      <c r="F21" s="193" t="e">
        <f>'11.12 ОПТ'!#REF!</f>
        <v>#REF!</v>
      </c>
      <c r="G21" s="194" t="e">
        <f t="shared" si="0"/>
        <v>#REF!</v>
      </c>
    </row>
    <row r="22" spans="1:7" ht="16.149999999999999" customHeight="1" outlineLevel="1">
      <c r="A22" s="189">
        <v>16</v>
      </c>
      <c r="B22" s="190">
        <v>296</v>
      </c>
      <c r="C22" s="191" t="s">
        <v>246</v>
      </c>
      <c r="D22" s="195">
        <v>0.2</v>
      </c>
      <c r="E22" s="192" t="s">
        <v>236</v>
      </c>
      <c r="F22" s="196"/>
      <c r="G22" s="197"/>
    </row>
    <row r="23" spans="1:7" ht="16.149999999999999" customHeight="1" outlineLevel="1">
      <c r="A23" s="189">
        <v>17</v>
      </c>
      <c r="B23" s="190">
        <v>201</v>
      </c>
      <c r="C23" s="191" t="s">
        <v>247</v>
      </c>
      <c r="D23" s="195">
        <v>0.7</v>
      </c>
      <c r="E23" s="192" t="s">
        <v>236</v>
      </c>
      <c r="F23" s="196"/>
      <c r="G23" s="197"/>
    </row>
    <row r="24" spans="1:7" ht="16.149999999999999" customHeight="1" outlineLevel="1">
      <c r="A24" s="189">
        <v>18</v>
      </c>
      <c r="B24" s="190">
        <v>341</v>
      </c>
      <c r="C24" s="191" t="s">
        <v>248</v>
      </c>
      <c r="D24" s="195">
        <v>0.5</v>
      </c>
      <c r="E24" s="192" t="s">
        <v>236</v>
      </c>
      <c r="F24" s="196"/>
      <c r="G24" s="197"/>
    </row>
    <row r="25" spans="1:7" ht="16.149999999999999" customHeight="1" outlineLevel="1">
      <c r="A25" s="189">
        <v>19</v>
      </c>
      <c r="B25" s="190">
        <v>25629</v>
      </c>
      <c r="C25" s="191" t="s">
        <v>249</v>
      </c>
      <c r="D25" s="195">
        <v>2.9</v>
      </c>
      <c r="E25" s="192" t="s">
        <v>236</v>
      </c>
      <c r="F25" s="193" t="e">
        <f>'11.12 ОПТ'!#REF!</f>
        <v>#REF!</v>
      </c>
      <c r="G25" s="194" t="e">
        <f t="shared" si="0"/>
        <v>#REF!</v>
      </c>
    </row>
    <row r="26" spans="1:7" ht="16.149999999999999" customHeight="1">
      <c r="A26" s="198"/>
      <c r="B26" s="199" t="s">
        <v>250</v>
      </c>
      <c r="C26" s="200"/>
      <c r="D26" s="201">
        <v>100</v>
      </c>
      <c r="E26" s="198"/>
      <c r="F26" s="231" t="e">
        <f>G26/D26</f>
        <v>#REF!</v>
      </c>
      <c r="G26" s="203" t="e">
        <f>SUM(G7:G25)</f>
        <v>#REF!</v>
      </c>
    </row>
    <row r="27" spans="1:7" ht="16.149999999999999" customHeight="1" thickBot="1">
      <c r="A27" s="204" t="s">
        <v>251</v>
      </c>
      <c r="B27" s="204"/>
      <c r="C27" s="204"/>
      <c r="D27" s="205"/>
      <c r="E27" s="204"/>
      <c r="F27" s="206"/>
      <c r="G27" s="207" t="e">
        <f>G26-G32</f>
        <v>#REF!</v>
      </c>
    </row>
    <row r="28" spans="1:7" ht="16.149999999999999" customHeight="1">
      <c r="A28" s="208"/>
      <c r="B28" s="208"/>
      <c r="C28" s="208"/>
      <c r="D28" s="208"/>
      <c r="E28" s="208"/>
      <c r="F28" s="184"/>
    </row>
    <row r="29" spans="1:7" ht="16.149999999999999" customHeight="1">
      <c r="A29" s="478" t="s">
        <v>252</v>
      </c>
      <c r="B29" s="478"/>
      <c r="C29" s="478"/>
      <c r="D29" s="478"/>
      <c r="E29" s="478"/>
      <c r="F29" s="184"/>
      <c r="G29" s="126"/>
    </row>
    <row r="30" spans="1:7" ht="16.149999999999999" customHeight="1">
      <c r="A30" s="187" t="s">
        <v>230</v>
      </c>
      <c r="B30" s="187" t="s">
        <v>231</v>
      </c>
      <c r="C30" s="187" t="s">
        <v>232</v>
      </c>
      <c r="D30" s="471" t="s">
        <v>233</v>
      </c>
      <c r="E30" s="471"/>
      <c r="F30" s="188" t="s">
        <v>234</v>
      </c>
      <c r="G30" s="188" t="s">
        <v>235</v>
      </c>
    </row>
    <row r="31" spans="1:7" ht="16.149999999999999" customHeight="1">
      <c r="A31" s="189">
        <v>1</v>
      </c>
      <c r="B31" s="190">
        <v>266</v>
      </c>
      <c r="C31" s="191" t="s">
        <v>253</v>
      </c>
      <c r="D31" s="209">
        <v>100</v>
      </c>
      <c r="E31" s="210" t="s">
        <v>236</v>
      </c>
      <c r="F31" s="211" t="e">
        <f>#REF!</f>
        <v>#REF!</v>
      </c>
      <c r="G31" s="212" t="e">
        <f>F31*D31</f>
        <v>#REF!</v>
      </c>
    </row>
    <row r="32" spans="1:7" ht="16.149999999999999" customHeight="1">
      <c r="A32" s="198"/>
      <c r="B32" s="199" t="s">
        <v>250</v>
      </c>
      <c r="C32" s="200"/>
      <c r="D32" s="201">
        <v>100</v>
      </c>
      <c r="E32" s="198"/>
      <c r="F32" s="202" t="e">
        <f>F31</f>
        <v>#REF!</v>
      </c>
      <c r="G32" s="203" t="e">
        <f>F32*D32</f>
        <v>#REF!</v>
      </c>
    </row>
    <row r="33" spans="1:7" ht="16.149999999999999" customHeight="1">
      <c r="A33" s="213"/>
      <c r="B33" s="214"/>
      <c r="C33" s="215"/>
      <c r="D33" s="215"/>
      <c r="E33" s="215"/>
      <c r="F33" s="216"/>
      <c r="G33" s="217"/>
    </row>
    <row r="34" spans="1:7" ht="16.149999999999999" customHeight="1">
      <c r="A34" s="469" t="s">
        <v>275</v>
      </c>
      <c r="B34" s="469"/>
      <c r="C34" s="469"/>
      <c r="D34" s="469"/>
      <c r="E34" s="469"/>
      <c r="F34" s="470"/>
      <c r="G34" s="470"/>
    </row>
    <row r="35" spans="1:7" ht="16.149999999999999" customHeight="1">
      <c r="A35" s="185"/>
      <c r="B35" s="186"/>
      <c r="C35" s="185"/>
      <c r="D35" s="185"/>
      <c r="E35" s="185"/>
      <c r="F35" s="184"/>
    </row>
    <row r="36" spans="1:7" ht="16.149999999999999" customHeight="1">
      <c r="A36" s="474" t="s">
        <v>228</v>
      </c>
      <c r="B36" s="474"/>
      <c r="C36" s="474"/>
      <c r="D36" s="474"/>
      <c r="E36" s="474"/>
      <c r="F36" s="184"/>
      <c r="G36" t="s">
        <v>229</v>
      </c>
    </row>
    <row r="37" spans="1:7" ht="16.149999999999999" customHeight="1">
      <c r="A37" s="233" t="s">
        <v>230</v>
      </c>
      <c r="B37" s="233" t="s">
        <v>231</v>
      </c>
      <c r="C37" s="233" t="s">
        <v>232</v>
      </c>
      <c r="D37" s="471" t="s">
        <v>233</v>
      </c>
      <c r="E37" s="471"/>
      <c r="F37" s="188" t="s">
        <v>234</v>
      </c>
      <c r="G37" s="188" t="s">
        <v>235</v>
      </c>
    </row>
    <row r="38" spans="1:7" ht="16.149999999999999" hidden="1" customHeight="1" outlineLevel="1">
      <c r="A38" s="189">
        <v>1</v>
      </c>
      <c r="B38" s="190">
        <v>25</v>
      </c>
      <c r="C38" s="191" t="s">
        <v>73</v>
      </c>
      <c r="D38" s="189">
        <v>1.1299999999999999</v>
      </c>
      <c r="E38" s="192" t="s">
        <v>236</v>
      </c>
      <c r="F38" s="193" t="e">
        <f>F7</f>
        <v>#REF!</v>
      </c>
      <c r="G38" s="194" t="e">
        <f t="shared" ref="G38:G54" si="1">F38*D38</f>
        <v>#REF!</v>
      </c>
    </row>
    <row r="39" spans="1:7" ht="16.149999999999999" hidden="1" customHeight="1" outlineLevel="1">
      <c r="A39" s="189">
        <v>3</v>
      </c>
      <c r="B39" s="190">
        <v>253</v>
      </c>
      <c r="C39" s="191" t="s">
        <v>238</v>
      </c>
      <c r="D39" s="195">
        <v>16.34</v>
      </c>
      <c r="E39" s="192" t="s">
        <v>236</v>
      </c>
      <c r="F39" s="193" t="e">
        <f t="shared" ref="F39:F45" si="2">F9</f>
        <v>#REF!</v>
      </c>
      <c r="G39" s="194" t="e">
        <f t="shared" si="1"/>
        <v>#REF!</v>
      </c>
    </row>
    <row r="40" spans="1:7" ht="16.149999999999999" hidden="1" customHeight="1" outlineLevel="1">
      <c r="A40" s="189">
        <v>4</v>
      </c>
      <c r="B40" s="190">
        <v>336</v>
      </c>
      <c r="C40" s="191" t="s">
        <v>239</v>
      </c>
      <c r="D40" s="195">
        <v>4.28</v>
      </c>
      <c r="E40" s="192" t="s">
        <v>236</v>
      </c>
      <c r="F40" s="193" t="e">
        <f t="shared" si="2"/>
        <v>#REF!</v>
      </c>
      <c r="G40" s="194" t="e">
        <f t="shared" si="1"/>
        <v>#REF!</v>
      </c>
    </row>
    <row r="41" spans="1:7" ht="16.149999999999999" hidden="1" customHeight="1" outlineLevel="1">
      <c r="A41" s="189">
        <v>5</v>
      </c>
      <c r="B41" s="190">
        <v>254</v>
      </c>
      <c r="C41" s="191" t="s">
        <v>240</v>
      </c>
      <c r="D41" s="195">
        <v>5.32</v>
      </c>
      <c r="E41" s="192" t="s">
        <v>236</v>
      </c>
      <c r="F41" s="193" t="e">
        <f t="shared" si="2"/>
        <v>#REF!</v>
      </c>
      <c r="G41" s="194" t="e">
        <f t="shared" si="1"/>
        <v>#REF!</v>
      </c>
    </row>
    <row r="42" spans="1:7" ht="16.149999999999999" hidden="1" customHeight="1" outlineLevel="1">
      <c r="A42" s="189">
        <v>6</v>
      </c>
      <c r="B42" s="190">
        <v>26726</v>
      </c>
      <c r="C42" s="191" t="s">
        <v>199</v>
      </c>
      <c r="D42" s="195">
        <v>15.94</v>
      </c>
      <c r="E42" s="192" t="s">
        <v>236</v>
      </c>
      <c r="F42" s="193" t="e">
        <f t="shared" si="2"/>
        <v>#REF!</v>
      </c>
      <c r="G42" s="194" t="e">
        <f t="shared" si="1"/>
        <v>#REF!</v>
      </c>
    </row>
    <row r="43" spans="1:7" ht="16.149999999999999" hidden="1" customHeight="1" outlineLevel="1">
      <c r="A43" s="189">
        <v>7</v>
      </c>
      <c r="B43" s="190">
        <v>26725</v>
      </c>
      <c r="C43" s="191" t="s">
        <v>198</v>
      </c>
      <c r="D43" s="195">
        <v>0.84</v>
      </c>
      <c r="E43" s="192" t="s">
        <v>236</v>
      </c>
      <c r="F43" s="193" t="e">
        <f t="shared" si="2"/>
        <v>#REF!</v>
      </c>
      <c r="G43" s="194" t="e">
        <f t="shared" si="1"/>
        <v>#REF!</v>
      </c>
    </row>
    <row r="44" spans="1:7" ht="16.149999999999999" hidden="1" customHeight="1" outlineLevel="1">
      <c r="A44" s="189">
        <v>8</v>
      </c>
      <c r="B44" s="190">
        <v>26724</v>
      </c>
      <c r="C44" s="191" t="s">
        <v>197</v>
      </c>
      <c r="D44" s="195">
        <v>9.86</v>
      </c>
      <c r="E44" s="192" t="s">
        <v>236</v>
      </c>
      <c r="F44" s="193" t="e">
        <f t="shared" si="2"/>
        <v>#REF!</v>
      </c>
      <c r="G44" s="194" t="e">
        <f t="shared" si="1"/>
        <v>#REF!</v>
      </c>
    </row>
    <row r="45" spans="1:7" ht="16.149999999999999" hidden="1" customHeight="1" outlineLevel="1">
      <c r="A45" s="189">
        <v>9</v>
      </c>
      <c r="B45" s="190">
        <v>26727</v>
      </c>
      <c r="C45" s="191" t="s">
        <v>201</v>
      </c>
      <c r="D45" s="195">
        <v>3.27</v>
      </c>
      <c r="E45" s="192" t="s">
        <v>236</v>
      </c>
      <c r="F45" s="193" t="e">
        <f t="shared" si="2"/>
        <v>#REF!</v>
      </c>
      <c r="G45" s="194" t="e">
        <f t="shared" si="1"/>
        <v>#REF!</v>
      </c>
    </row>
    <row r="46" spans="1:7" ht="16.149999999999999" hidden="1" customHeight="1" outlineLevel="1">
      <c r="A46" s="189">
        <v>10</v>
      </c>
      <c r="B46" s="190"/>
      <c r="C46" s="191" t="s">
        <v>202</v>
      </c>
      <c r="D46" s="195">
        <v>3.38</v>
      </c>
      <c r="E46" s="192" t="s">
        <v>236</v>
      </c>
      <c r="F46" s="193" t="e">
        <f>F25</f>
        <v>#REF!</v>
      </c>
      <c r="G46" s="194" t="e">
        <f t="shared" si="1"/>
        <v>#REF!</v>
      </c>
    </row>
    <row r="47" spans="1:7" ht="16.149999999999999" hidden="1" customHeight="1" outlineLevel="1">
      <c r="A47" s="189"/>
      <c r="B47" s="190"/>
      <c r="C47" s="191" t="s">
        <v>260</v>
      </c>
      <c r="D47" s="195">
        <v>11.79</v>
      </c>
      <c r="E47" s="192" t="s">
        <v>236</v>
      </c>
      <c r="F47" s="193" t="e">
        <f>F76</f>
        <v>#REF!</v>
      </c>
      <c r="G47" s="194" t="e">
        <f t="shared" si="1"/>
        <v>#REF!</v>
      </c>
    </row>
    <row r="48" spans="1:7" ht="16.149999999999999" hidden="1" customHeight="1" outlineLevel="1">
      <c r="A48" s="189"/>
      <c r="B48" s="190"/>
      <c r="C48" s="191" t="s">
        <v>256</v>
      </c>
      <c r="D48" s="195">
        <v>5.83</v>
      </c>
      <c r="E48" s="192" t="s">
        <v>236</v>
      </c>
      <c r="F48" s="193" t="e">
        <f>F72</f>
        <v>#REF!</v>
      </c>
      <c r="G48" s="194" t="e">
        <f t="shared" si="1"/>
        <v>#REF!</v>
      </c>
    </row>
    <row r="49" spans="1:7" ht="16.149999999999999" hidden="1" customHeight="1" outlineLevel="1">
      <c r="A49" s="189"/>
      <c r="B49" s="190"/>
      <c r="C49" s="191" t="s">
        <v>276</v>
      </c>
      <c r="D49" s="195">
        <v>0.19</v>
      </c>
      <c r="E49" s="192" t="s">
        <v>236</v>
      </c>
      <c r="F49" s="235" t="e">
        <f>#REF!</f>
        <v>#REF!</v>
      </c>
      <c r="G49" s="194" t="e">
        <f t="shared" si="1"/>
        <v>#REF!</v>
      </c>
    </row>
    <row r="50" spans="1:7" ht="16.149999999999999" hidden="1" customHeight="1" outlineLevel="1">
      <c r="A50" s="189">
        <v>11</v>
      </c>
      <c r="B50" s="190">
        <v>223</v>
      </c>
      <c r="C50" s="191" t="s">
        <v>241</v>
      </c>
      <c r="D50" s="195">
        <v>7.83</v>
      </c>
      <c r="E50" s="192" t="s">
        <v>236</v>
      </c>
      <c r="F50" s="193" t="e">
        <f>F83</f>
        <v>#REF!</v>
      </c>
      <c r="G50" s="194" t="e">
        <f t="shared" si="1"/>
        <v>#REF!</v>
      </c>
    </row>
    <row r="51" spans="1:7" ht="16.149999999999999" hidden="1" customHeight="1" outlineLevel="1">
      <c r="A51" s="189">
        <v>12</v>
      </c>
      <c r="B51" s="190">
        <v>230</v>
      </c>
      <c r="C51" s="191" t="s">
        <v>242</v>
      </c>
      <c r="D51" s="195">
        <v>2.84</v>
      </c>
      <c r="E51" s="192" t="s">
        <v>236</v>
      </c>
      <c r="F51" s="193" t="e">
        <f>F82</f>
        <v>#REF!</v>
      </c>
      <c r="G51" s="194" t="e">
        <f t="shared" si="1"/>
        <v>#REF!</v>
      </c>
    </row>
    <row r="52" spans="1:7" ht="16.149999999999999" hidden="1" customHeight="1" outlineLevel="1">
      <c r="A52" s="189">
        <v>13</v>
      </c>
      <c r="B52" s="190">
        <v>92</v>
      </c>
      <c r="C52" s="191" t="s">
        <v>243</v>
      </c>
      <c r="D52" s="195">
        <v>4.75</v>
      </c>
      <c r="E52" s="192" t="s">
        <v>236</v>
      </c>
      <c r="F52" s="193" t="e">
        <f>F88</f>
        <v>#REF!</v>
      </c>
      <c r="G52" s="194" t="e">
        <f t="shared" si="1"/>
        <v>#REF!</v>
      </c>
    </row>
    <row r="53" spans="1:7" ht="16.149999999999999" hidden="1" customHeight="1" outlineLevel="1">
      <c r="A53" s="189">
        <v>14</v>
      </c>
      <c r="B53" s="190">
        <v>13998</v>
      </c>
      <c r="C53" s="191" t="s">
        <v>244</v>
      </c>
      <c r="D53" s="189">
        <v>0.94</v>
      </c>
      <c r="E53" s="192" t="s">
        <v>236</v>
      </c>
      <c r="F53" s="196"/>
      <c r="G53" s="197">
        <f t="shared" si="1"/>
        <v>0</v>
      </c>
    </row>
    <row r="54" spans="1:7" ht="16.149999999999999" hidden="1" customHeight="1" outlineLevel="1">
      <c r="A54" s="189">
        <v>16</v>
      </c>
      <c r="B54" s="190">
        <v>26729</v>
      </c>
      <c r="C54" s="191" t="s">
        <v>200</v>
      </c>
      <c r="D54" s="195">
        <v>0.3</v>
      </c>
      <c r="E54" s="192" t="s">
        <v>236</v>
      </c>
      <c r="F54" s="193" t="e">
        <f>F89</f>
        <v>#REF!</v>
      </c>
      <c r="G54" s="194" t="e">
        <f t="shared" si="1"/>
        <v>#REF!</v>
      </c>
    </row>
    <row r="55" spans="1:7" ht="16.149999999999999" hidden="1" customHeight="1" outlineLevel="1">
      <c r="A55" s="189">
        <v>17</v>
      </c>
      <c r="B55" s="190">
        <v>296</v>
      </c>
      <c r="C55" s="191" t="s">
        <v>246</v>
      </c>
      <c r="D55" s="195">
        <v>0.2</v>
      </c>
      <c r="E55" s="192" t="s">
        <v>236</v>
      </c>
      <c r="F55" s="196"/>
      <c r="G55" s="197"/>
    </row>
    <row r="56" spans="1:7" ht="16.149999999999999" hidden="1" customHeight="1" outlineLevel="1">
      <c r="A56" s="189">
        <v>19</v>
      </c>
      <c r="B56" s="190">
        <v>341</v>
      </c>
      <c r="C56" s="191" t="s">
        <v>248</v>
      </c>
      <c r="D56" s="195">
        <v>4.97</v>
      </c>
      <c r="E56" s="192" t="s">
        <v>236</v>
      </c>
      <c r="F56" s="196"/>
      <c r="G56" s="197"/>
    </row>
    <row r="57" spans="1:7" ht="16.149999999999999" customHeight="1" collapsed="1">
      <c r="A57" s="198"/>
      <c r="B57" s="199" t="s">
        <v>250</v>
      </c>
      <c r="C57" s="200"/>
      <c r="D57" s="201">
        <f>SUM(D38:D56)</f>
        <v>100</v>
      </c>
      <c r="E57" s="198"/>
      <c r="F57" s="231" t="e">
        <f>G57/D57</f>
        <v>#REF!</v>
      </c>
      <c r="G57" s="203" t="e">
        <f>SUM(G38:G56)</f>
        <v>#REF!</v>
      </c>
    </row>
    <row r="58" spans="1:7" ht="16.149999999999999" customHeight="1" thickBot="1">
      <c r="A58" s="204" t="s">
        <v>251</v>
      </c>
      <c r="B58" s="204"/>
      <c r="C58" s="204"/>
      <c r="D58" s="205"/>
      <c r="E58" s="204"/>
      <c r="F58" s="206"/>
      <c r="G58" s="207" t="e">
        <f>G57-G63</f>
        <v>#REF!</v>
      </c>
    </row>
    <row r="59" spans="1:7" ht="16.149999999999999" customHeight="1">
      <c r="A59" s="208"/>
      <c r="B59" s="208"/>
      <c r="C59" s="208"/>
      <c r="D59" s="208"/>
      <c r="E59" s="208"/>
      <c r="F59" s="184"/>
    </row>
    <row r="60" spans="1:7" ht="16.149999999999999" customHeight="1">
      <c r="A60" s="478" t="s">
        <v>252</v>
      </c>
      <c r="B60" s="478"/>
      <c r="C60" s="478"/>
      <c r="D60" s="478"/>
      <c r="E60" s="478"/>
      <c r="F60" s="184"/>
      <c r="G60" s="126"/>
    </row>
    <row r="61" spans="1:7" ht="16.149999999999999" customHeight="1">
      <c r="A61" s="233" t="s">
        <v>230</v>
      </c>
      <c r="B61" s="233" t="s">
        <v>231</v>
      </c>
      <c r="C61" s="233" t="s">
        <v>232</v>
      </c>
      <c r="D61" s="471" t="s">
        <v>233</v>
      </c>
      <c r="E61" s="471"/>
      <c r="F61" s="188" t="s">
        <v>234</v>
      </c>
      <c r="G61" s="188" t="s">
        <v>235</v>
      </c>
    </row>
    <row r="62" spans="1:7" ht="16.149999999999999" customHeight="1">
      <c r="A62" s="189">
        <v>1</v>
      </c>
      <c r="B62" s="190">
        <v>266</v>
      </c>
      <c r="C62" s="191" t="s">
        <v>253</v>
      </c>
      <c r="D62" s="209">
        <v>100</v>
      </c>
      <c r="E62" s="210" t="s">
        <v>236</v>
      </c>
      <c r="F62" s="211" t="e">
        <f>#REF!</f>
        <v>#REF!</v>
      </c>
      <c r="G62" s="212" t="e">
        <f>F62*D62</f>
        <v>#REF!</v>
      </c>
    </row>
    <row r="63" spans="1:7" ht="16.149999999999999" customHeight="1">
      <c r="A63" s="198"/>
      <c r="B63" s="199" t="s">
        <v>250</v>
      </c>
      <c r="C63" s="200"/>
      <c r="D63" s="201">
        <v>100</v>
      </c>
      <c r="E63" s="198"/>
      <c r="F63" s="202" t="e">
        <f>F62</f>
        <v>#REF!</v>
      </c>
      <c r="G63" s="203" t="e">
        <f>F63*D63</f>
        <v>#REF!</v>
      </c>
    </row>
    <row r="64" spans="1:7" ht="16.149999999999999" customHeight="1">
      <c r="A64" s="213"/>
      <c r="B64" s="214"/>
      <c r="C64" s="215"/>
      <c r="D64" s="215"/>
      <c r="E64" s="215"/>
      <c r="F64" s="216"/>
      <c r="G64" s="217"/>
    </row>
    <row r="65" spans="1:7" ht="16.149999999999999" customHeight="1">
      <c r="A65" s="185"/>
      <c r="B65" s="186"/>
      <c r="C65" s="185"/>
      <c r="D65" s="185"/>
      <c r="E65" s="185"/>
      <c r="F65" s="218"/>
    </row>
    <row r="66" spans="1:7" ht="16.149999999999999" customHeight="1">
      <c r="A66" s="185"/>
      <c r="B66" s="186"/>
      <c r="C66" s="185"/>
      <c r="D66" s="185"/>
      <c r="E66" s="185"/>
      <c r="F66" s="184"/>
    </row>
    <row r="67" spans="1:7" ht="16.149999999999999" customHeight="1">
      <c r="A67" s="469" t="s">
        <v>254</v>
      </c>
      <c r="B67" s="469"/>
      <c r="C67" s="469"/>
      <c r="D67" s="469"/>
      <c r="E67" s="469"/>
      <c r="F67" s="470"/>
      <c r="G67" s="470"/>
    </row>
    <row r="68" spans="1:7" ht="16.149999999999999" customHeight="1">
      <c r="A68" s="185"/>
      <c r="B68" s="185"/>
      <c r="C68" s="185"/>
      <c r="D68" s="185"/>
      <c r="E68" s="185"/>
      <c r="F68" s="184"/>
    </row>
    <row r="69" spans="1:7" ht="16.149999999999999" customHeight="1">
      <c r="A69" s="474" t="s">
        <v>228</v>
      </c>
      <c r="B69" s="474"/>
      <c r="C69" s="474"/>
      <c r="D69" s="474"/>
      <c r="E69" s="474"/>
      <c r="F69" s="184"/>
      <c r="G69" t="s">
        <v>229</v>
      </c>
    </row>
    <row r="70" spans="1:7" ht="16.149999999999999" customHeight="1">
      <c r="A70" s="187" t="s">
        <v>230</v>
      </c>
      <c r="B70" s="187" t="s">
        <v>231</v>
      </c>
      <c r="C70" s="187" t="s">
        <v>232</v>
      </c>
      <c r="D70" s="471" t="s">
        <v>233</v>
      </c>
      <c r="E70" s="471"/>
      <c r="F70" s="188" t="s">
        <v>234</v>
      </c>
      <c r="G70" s="188" t="s">
        <v>235</v>
      </c>
    </row>
    <row r="71" spans="1:7" ht="16.149999999999999" hidden="1" customHeight="1" outlineLevel="1">
      <c r="A71" s="189">
        <v>1</v>
      </c>
      <c r="B71" s="219">
        <v>157</v>
      </c>
      <c r="C71" s="191" t="s">
        <v>255</v>
      </c>
      <c r="D71" s="189">
        <v>1</v>
      </c>
      <c r="E71" s="192" t="s">
        <v>236</v>
      </c>
      <c r="F71" s="220" t="e">
        <f>'11.12 ОПТ'!#REF!</f>
        <v>#REF!</v>
      </c>
      <c r="G71" s="195" t="e">
        <f t="shared" ref="G71:G89" si="3">F71*D71</f>
        <v>#REF!</v>
      </c>
    </row>
    <row r="72" spans="1:7" ht="16.149999999999999" hidden="1" customHeight="1" outlineLevel="1">
      <c r="A72" s="189">
        <v>2</v>
      </c>
      <c r="B72" s="219">
        <v>171</v>
      </c>
      <c r="C72" s="191" t="s">
        <v>256</v>
      </c>
      <c r="D72" s="195">
        <v>6.3</v>
      </c>
      <c r="E72" s="192" t="s">
        <v>236</v>
      </c>
      <c r="F72" s="220" t="e">
        <f>'11.12 ОПТ'!#REF!</f>
        <v>#REF!</v>
      </c>
      <c r="G72" s="195" t="e">
        <f t="shared" si="3"/>
        <v>#REF!</v>
      </c>
    </row>
    <row r="73" spans="1:7" ht="16.149999999999999" hidden="1" customHeight="1" outlineLevel="1">
      <c r="A73" s="189">
        <v>3</v>
      </c>
      <c r="B73" s="219">
        <v>179</v>
      </c>
      <c r="C73" s="191" t="s">
        <v>257</v>
      </c>
      <c r="D73" s="189">
        <v>4</v>
      </c>
      <c r="E73" s="192" t="s">
        <v>236</v>
      </c>
      <c r="F73" s="220" t="e">
        <f>'11.12 ОПТ'!#REF!</f>
        <v>#REF!</v>
      </c>
      <c r="G73" s="195" t="e">
        <f t="shared" si="3"/>
        <v>#REF!</v>
      </c>
    </row>
    <row r="74" spans="1:7" ht="16.149999999999999" hidden="1" customHeight="1" outlineLevel="1">
      <c r="A74" s="189">
        <v>4</v>
      </c>
      <c r="B74" s="219">
        <v>176</v>
      </c>
      <c r="C74" s="191" t="s">
        <v>258</v>
      </c>
      <c r="D74" s="195">
        <v>13.8</v>
      </c>
      <c r="E74" s="192" t="s">
        <v>236</v>
      </c>
      <c r="F74" s="220" t="e">
        <f>'11.12 ОПТ'!#REF!</f>
        <v>#REF!</v>
      </c>
      <c r="G74" s="195" t="e">
        <f t="shared" si="3"/>
        <v>#REF!</v>
      </c>
    </row>
    <row r="75" spans="1:7" ht="16.149999999999999" hidden="1" customHeight="1" outlineLevel="1">
      <c r="A75" s="189">
        <v>5</v>
      </c>
      <c r="B75" s="219">
        <v>167</v>
      </c>
      <c r="C75" s="191" t="s">
        <v>259</v>
      </c>
      <c r="D75" s="195">
        <v>4.8</v>
      </c>
      <c r="E75" s="192" t="s">
        <v>236</v>
      </c>
      <c r="F75" s="220" t="e">
        <f>'11.12 ОПТ'!#REF!</f>
        <v>#REF!</v>
      </c>
      <c r="G75" s="195" t="e">
        <f t="shared" si="3"/>
        <v>#REF!</v>
      </c>
    </row>
    <row r="76" spans="1:7" ht="16.149999999999999" hidden="1" customHeight="1" outlineLevel="1">
      <c r="A76" s="189">
        <v>6</v>
      </c>
      <c r="B76" s="219">
        <v>165</v>
      </c>
      <c r="C76" s="191" t="s">
        <v>260</v>
      </c>
      <c r="D76" s="195">
        <v>13.8</v>
      </c>
      <c r="E76" s="192" t="s">
        <v>236</v>
      </c>
      <c r="F76" s="220" t="e">
        <f>'11.12 ОПТ'!#REF!</f>
        <v>#REF!</v>
      </c>
      <c r="G76" s="195" t="e">
        <f t="shared" si="3"/>
        <v>#REF!</v>
      </c>
    </row>
    <row r="77" spans="1:7" ht="16.149999999999999" hidden="1" customHeight="1" outlineLevel="1">
      <c r="A77" s="189">
        <v>7</v>
      </c>
      <c r="B77" s="219">
        <v>22130</v>
      </c>
      <c r="C77" s="191" t="s">
        <v>261</v>
      </c>
      <c r="D77" s="195">
        <v>3.1</v>
      </c>
      <c r="E77" s="192" t="s">
        <v>236</v>
      </c>
      <c r="F77" s="220" t="e">
        <f>'11.12 ОПТ'!#REF!</f>
        <v>#REF!</v>
      </c>
      <c r="G77" s="195" t="e">
        <f t="shared" si="3"/>
        <v>#REF!</v>
      </c>
    </row>
    <row r="78" spans="1:7" ht="16.149999999999999" hidden="1" customHeight="1" outlineLevel="1">
      <c r="A78" s="189">
        <v>8</v>
      </c>
      <c r="B78" s="219">
        <v>159</v>
      </c>
      <c r="C78" s="191" t="s">
        <v>262</v>
      </c>
      <c r="D78" s="195">
        <v>5.4</v>
      </c>
      <c r="E78" s="192" t="s">
        <v>236</v>
      </c>
      <c r="F78" s="220" t="e">
        <f>'11.12 ОПТ'!#REF!</f>
        <v>#REF!</v>
      </c>
      <c r="G78" s="195" t="e">
        <f t="shared" si="3"/>
        <v>#REF!</v>
      </c>
    </row>
    <row r="79" spans="1:7" ht="16.149999999999999" hidden="1" customHeight="1" outlineLevel="1">
      <c r="A79" s="189">
        <v>9</v>
      </c>
      <c r="B79" s="219">
        <v>26725</v>
      </c>
      <c r="C79" s="191" t="s">
        <v>198</v>
      </c>
      <c r="D79" s="195">
        <v>0.8</v>
      </c>
      <c r="E79" s="192" t="s">
        <v>236</v>
      </c>
      <c r="F79" s="220" t="e">
        <f>F13</f>
        <v>#REF!</v>
      </c>
      <c r="G79" s="195" t="e">
        <f t="shared" si="3"/>
        <v>#REF!</v>
      </c>
    </row>
    <row r="80" spans="1:7" ht="16.149999999999999" hidden="1" customHeight="1" outlineLevel="1">
      <c r="A80" s="189">
        <v>10</v>
      </c>
      <c r="B80" s="219">
        <v>26726</v>
      </c>
      <c r="C80" s="191" t="s">
        <v>199</v>
      </c>
      <c r="D80" s="195">
        <v>15.3</v>
      </c>
      <c r="E80" s="192" t="s">
        <v>236</v>
      </c>
      <c r="F80" s="220" t="e">
        <f>F12</f>
        <v>#REF!</v>
      </c>
      <c r="G80" s="195" t="e">
        <f t="shared" si="3"/>
        <v>#REF!</v>
      </c>
    </row>
    <row r="81" spans="1:7" ht="16.149999999999999" hidden="1" customHeight="1" outlineLevel="1">
      <c r="A81" s="189">
        <v>11</v>
      </c>
      <c r="B81" s="219">
        <v>26724</v>
      </c>
      <c r="C81" s="191" t="s">
        <v>197</v>
      </c>
      <c r="D81" s="195">
        <v>7.2</v>
      </c>
      <c r="E81" s="192" t="s">
        <v>236</v>
      </c>
      <c r="F81" s="220" t="e">
        <f>F14</f>
        <v>#REF!</v>
      </c>
      <c r="G81" s="195" t="e">
        <f t="shared" si="3"/>
        <v>#REF!</v>
      </c>
    </row>
    <row r="82" spans="1:7" ht="16.149999999999999" hidden="1" customHeight="1" outlineLevel="1">
      <c r="A82" s="189">
        <v>12</v>
      </c>
      <c r="B82" s="219">
        <v>230</v>
      </c>
      <c r="C82" s="191" t="s">
        <v>242</v>
      </c>
      <c r="D82" s="195">
        <v>1.3</v>
      </c>
      <c r="E82" s="192" t="s">
        <v>236</v>
      </c>
      <c r="F82" s="220" t="e">
        <f>F17</f>
        <v>#REF!</v>
      </c>
      <c r="G82" s="195" t="e">
        <f t="shared" si="3"/>
        <v>#REF!</v>
      </c>
    </row>
    <row r="83" spans="1:7" ht="16.149999999999999" hidden="1" customHeight="1" outlineLevel="1">
      <c r="A83" s="189">
        <v>13</v>
      </c>
      <c r="B83" s="219">
        <v>223</v>
      </c>
      <c r="C83" s="191" t="s">
        <v>241</v>
      </c>
      <c r="D83" s="189">
        <v>7</v>
      </c>
      <c r="E83" s="192" t="s">
        <v>236</v>
      </c>
      <c r="F83" s="220" t="e">
        <f>F16</f>
        <v>#REF!</v>
      </c>
      <c r="G83" s="195" t="e">
        <f t="shared" si="3"/>
        <v>#REF!</v>
      </c>
    </row>
    <row r="84" spans="1:7" ht="16.149999999999999" hidden="1" customHeight="1" outlineLevel="1">
      <c r="A84" s="189">
        <v>14</v>
      </c>
      <c r="B84" s="219">
        <v>26727</v>
      </c>
      <c r="C84" s="191" t="s">
        <v>201</v>
      </c>
      <c r="D84" s="195">
        <v>2.8</v>
      </c>
      <c r="E84" s="192" t="s">
        <v>236</v>
      </c>
      <c r="F84" s="220" t="e">
        <f>F15</f>
        <v>#REF!</v>
      </c>
      <c r="G84" s="195" t="e">
        <f t="shared" si="3"/>
        <v>#REF!</v>
      </c>
    </row>
    <row r="85" spans="1:7" ht="16.149999999999999" hidden="1" customHeight="1" outlineLevel="1">
      <c r="A85" s="189">
        <v>15</v>
      </c>
      <c r="B85" s="219">
        <v>26728</v>
      </c>
      <c r="C85" s="191" t="s">
        <v>202</v>
      </c>
      <c r="D85" s="195">
        <v>2.2999999999999998</v>
      </c>
      <c r="E85" s="192" t="s">
        <v>236</v>
      </c>
      <c r="F85" s="220" t="e">
        <f>'11.12 ОПТ'!#REF!</f>
        <v>#REF!</v>
      </c>
      <c r="G85" s="195" t="e">
        <f t="shared" si="3"/>
        <v>#REF!</v>
      </c>
    </row>
    <row r="86" spans="1:7" ht="16.149999999999999" hidden="1" customHeight="1" outlineLevel="1">
      <c r="A86" s="189">
        <v>16</v>
      </c>
      <c r="B86" s="219">
        <v>340</v>
      </c>
      <c r="C86" s="191" t="s">
        <v>245</v>
      </c>
      <c r="D86" s="189">
        <v>4</v>
      </c>
      <c r="E86" s="192" t="s">
        <v>236</v>
      </c>
      <c r="F86" s="220" t="e">
        <f>'11.12 ОПТ'!#REF!</f>
        <v>#REF!</v>
      </c>
      <c r="G86" s="195" t="e">
        <f t="shared" si="3"/>
        <v>#REF!</v>
      </c>
    </row>
    <row r="87" spans="1:7" ht="16.149999999999999" hidden="1" customHeight="1" outlineLevel="1">
      <c r="A87" s="189">
        <v>17</v>
      </c>
      <c r="B87" s="219">
        <v>13998</v>
      </c>
      <c r="C87" s="191" t="s">
        <v>244</v>
      </c>
      <c r="D87" s="195">
        <v>1.1000000000000001</v>
      </c>
      <c r="E87" s="192" t="s">
        <v>236</v>
      </c>
      <c r="F87" s="196"/>
      <c r="G87" s="197"/>
    </row>
    <row r="88" spans="1:7" ht="16.149999999999999" hidden="1" customHeight="1" outlineLevel="1">
      <c r="A88" s="189">
        <v>18</v>
      </c>
      <c r="B88" s="219">
        <v>92</v>
      </c>
      <c r="C88" s="191" t="s">
        <v>243</v>
      </c>
      <c r="D88" s="195">
        <v>4.2</v>
      </c>
      <c r="E88" s="192" t="s">
        <v>236</v>
      </c>
      <c r="F88" s="220" t="e">
        <f>'11.12 ОПТ'!#REF!</f>
        <v>#REF!</v>
      </c>
      <c r="G88" s="195" t="e">
        <f t="shared" si="3"/>
        <v>#REF!</v>
      </c>
    </row>
    <row r="89" spans="1:7" ht="16.149999999999999" hidden="1" customHeight="1" outlineLevel="1">
      <c r="A89" s="189">
        <v>19</v>
      </c>
      <c r="B89" s="219">
        <v>26729</v>
      </c>
      <c r="C89" s="191" t="s">
        <v>200</v>
      </c>
      <c r="D89" s="195">
        <v>0.3</v>
      </c>
      <c r="E89" s="192" t="s">
        <v>236</v>
      </c>
      <c r="F89" s="220" t="e">
        <f>'11.12 ОПТ'!#REF!</f>
        <v>#REF!</v>
      </c>
      <c r="G89" s="195" t="e">
        <f t="shared" si="3"/>
        <v>#REF!</v>
      </c>
    </row>
    <row r="90" spans="1:7" ht="16.149999999999999" hidden="1" customHeight="1" outlineLevel="1">
      <c r="A90" s="189">
        <v>20</v>
      </c>
      <c r="B90" s="219">
        <v>201</v>
      </c>
      <c r="C90" s="191" t="s">
        <v>247</v>
      </c>
      <c r="D90" s="195">
        <v>0.9</v>
      </c>
      <c r="E90" s="192" t="s">
        <v>236</v>
      </c>
      <c r="F90" s="196"/>
      <c r="G90" s="197"/>
    </row>
    <row r="91" spans="1:7" ht="16.149999999999999" hidden="1" customHeight="1" outlineLevel="1">
      <c r="A91" s="189">
        <v>21</v>
      </c>
      <c r="B91" s="219">
        <v>341</v>
      </c>
      <c r="C91" s="191" t="s">
        <v>248</v>
      </c>
      <c r="D91" s="195">
        <v>0.4</v>
      </c>
      <c r="E91" s="192" t="s">
        <v>236</v>
      </c>
      <c r="F91" s="196"/>
      <c r="G91" s="197"/>
    </row>
    <row r="92" spans="1:7" ht="16.149999999999999" hidden="1" customHeight="1" outlineLevel="1">
      <c r="A92" s="189">
        <v>22</v>
      </c>
      <c r="B92" s="219">
        <v>296</v>
      </c>
      <c r="C92" s="191" t="s">
        <v>246</v>
      </c>
      <c r="D92" s="195">
        <v>0.2</v>
      </c>
      <c r="E92" s="192" t="s">
        <v>236</v>
      </c>
      <c r="F92" s="196"/>
      <c r="G92" s="197"/>
    </row>
    <row r="93" spans="1:7" ht="16.149999999999999" customHeight="1" collapsed="1">
      <c r="A93" s="198"/>
      <c r="B93" s="200" t="s">
        <v>250</v>
      </c>
      <c r="C93" s="200"/>
      <c r="D93" s="201">
        <v>100</v>
      </c>
      <c r="E93" s="198"/>
      <c r="F93" s="231" t="e">
        <f>G93/D93</f>
        <v>#REF!</v>
      </c>
      <c r="G93" s="203" t="e">
        <f>SUM(G71:G92)</f>
        <v>#REF!</v>
      </c>
    </row>
    <row r="94" spans="1:7" ht="16.149999999999999" customHeight="1" thickBot="1">
      <c r="A94" s="204" t="s">
        <v>251</v>
      </c>
      <c r="B94" s="204"/>
      <c r="C94" s="204"/>
      <c r="D94" s="205"/>
      <c r="E94" s="204"/>
      <c r="F94" s="206"/>
      <c r="G94" s="207" t="e">
        <f>G93-G99</f>
        <v>#REF!</v>
      </c>
    </row>
    <row r="95" spans="1:7" ht="16.149999999999999" customHeight="1">
      <c r="A95" s="208"/>
      <c r="B95" s="208"/>
      <c r="C95" s="208"/>
      <c r="D95" s="208"/>
      <c r="E95" s="208"/>
      <c r="F95" s="184"/>
    </row>
    <row r="96" spans="1:7" ht="16.149999999999999" customHeight="1">
      <c r="A96" s="474" t="s">
        <v>252</v>
      </c>
      <c r="B96" s="474"/>
      <c r="C96" s="474"/>
      <c r="D96" s="474"/>
      <c r="E96" s="474"/>
      <c r="F96" s="184"/>
    </row>
    <row r="97" spans="1:7" ht="16.149999999999999" customHeight="1">
      <c r="A97" s="187" t="s">
        <v>230</v>
      </c>
      <c r="B97" s="187" t="s">
        <v>231</v>
      </c>
      <c r="C97" s="187" t="s">
        <v>232</v>
      </c>
      <c r="D97" s="471" t="s">
        <v>233</v>
      </c>
      <c r="E97" s="471"/>
      <c r="F97" s="188" t="s">
        <v>234</v>
      </c>
      <c r="G97" s="188" t="s">
        <v>235</v>
      </c>
    </row>
    <row r="98" spans="1:7" ht="16.149999999999999" customHeight="1">
      <c r="A98" s="189">
        <v>1</v>
      </c>
      <c r="B98" s="219">
        <v>266</v>
      </c>
      <c r="C98" s="191" t="s">
        <v>263</v>
      </c>
      <c r="D98" s="209">
        <v>100</v>
      </c>
      <c r="E98" s="210" t="s">
        <v>236</v>
      </c>
      <c r="F98" s="211" t="e">
        <f>#REF!</f>
        <v>#REF!</v>
      </c>
      <c r="G98" s="212" t="e">
        <f>F98*D98</f>
        <v>#REF!</v>
      </c>
    </row>
    <row r="99" spans="1:7" ht="16.149999999999999" customHeight="1">
      <c r="A99" s="198"/>
      <c r="B99" s="200" t="s">
        <v>250</v>
      </c>
      <c r="C99" s="200"/>
      <c r="D99" s="201">
        <v>100</v>
      </c>
      <c r="E99" s="198"/>
      <c r="F99" s="202" t="e">
        <f>F98</f>
        <v>#REF!</v>
      </c>
      <c r="G99" s="203" t="e">
        <f>F99*D99</f>
        <v>#REF!</v>
      </c>
    </row>
    <row r="100" spans="1:7" ht="16.149999999999999" customHeight="1">
      <c r="B100" s="184"/>
      <c r="F100" s="184"/>
    </row>
    <row r="101" spans="1:7" ht="16.149999999999999" customHeight="1">
      <c r="A101" s="469" t="s">
        <v>264</v>
      </c>
      <c r="B101" s="469"/>
      <c r="C101" s="469"/>
      <c r="D101" s="469"/>
      <c r="E101" s="469"/>
      <c r="F101" s="470"/>
      <c r="G101" s="470"/>
    </row>
    <row r="102" spans="1:7" ht="16.149999999999999" customHeight="1">
      <c r="A102" s="185"/>
      <c r="B102" s="185"/>
      <c r="C102" s="185"/>
      <c r="D102" s="185"/>
      <c r="E102" s="185"/>
      <c r="F102" s="184"/>
    </row>
    <row r="103" spans="1:7" ht="16.149999999999999" customHeight="1">
      <c r="A103" s="474" t="s">
        <v>228</v>
      </c>
      <c r="B103" s="474"/>
      <c r="C103" s="474"/>
      <c r="D103" s="474"/>
      <c r="E103" s="474"/>
      <c r="F103" s="184"/>
      <c r="G103" t="s">
        <v>229</v>
      </c>
    </row>
    <row r="104" spans="1:7" ht="16.149999999999999" customHeight="1">
      <c r="A104" s="187" t="s">
        <v>230</v>
      </c>
      <c r="B104" s="187" t="s">
        <v>231</v>
      </c>
      <c r="C104" s="187" t="s">
        <v>232</v>
      </c>
      <c r="D104" s="471" t="s">
        <v>233</v>
      </c>
      <c r="E104" s="471"/>
      <c r="F104" s="188" t="s">
        <v>234</v>
      </c>
      <c r="G104" s="188" t="s">
        <v>235</v>
      </c>
    </row>
    <row r="105" spans="1:7" ht="16.149999999999999" hidden="1" customHeight="1" outlineLevel="1">
      <c r="A105" s="189">
        <v>1</v>
      </c>
      <c r="B105" s="219">
        <v>23543</v>
      </c>
      <c r="C105" s="191" t="s">
        <v>265</v>
      </c>
      <c r="D105" s="189">
        <v>1</v>
      </c>
      <c r="E105" s="192" t="s">
        <v>236</v>
      </c>
      <c r="F105" s="211" t="e">
        <f t="shared" ref="F105:F111" si="4">F71</f>
        <v>#REF!</v>
      </c>
      <c r="G105" s="212" t="e">
        <f t="shared" ref="G105:G126" si="5">F105*D105</f>
        <v>#REF!</v>
      </c>
    </row>
    <row r="106" spans="1:7" ht="16.149999999999999" hidden="1" customHeight="1" outlineLevel="1">
      <c r="A106" s="189">
        <v>2</v>
      </c>
      <c r="B106" s="219">
        <v>23540</v>
      </c>
      <c r="C106" s="191" t="s">
        <v>266</v>
      </c>
      <c r="D106" s="195">
        <v>6.3</v>
      </c>
      <c r="E106" s="192" t="s">
        <v>236</v>
      </c>
      <c r="F106" s="211" t="e">
        <f t="shared" si="4"/>
        <v>#REF!</v>
      </c>
      <c r="G106" s="212" t="e">
        <f t="shared" si="5"/>
        <v>#REF!</v>
      </c>
    </row>
    <row r="107" spans="1:7" ht="16.149999999999999" hidden="1" customHeight="1" outlineLevel="1">
      <c r="A107" s="189">
        <v>3</v>
      </c>
      <c r="B107" s="219">
        <v>23536</v>
      </c>
      <c r="C107" s="191" t="s">
        <v>267</v>
      </c>
      <c r="D107" s="189">
        <v>4</v>
      </c>
      <c r="E107" s="192" t="s">
        <v>236</v>
      </c>
      <c r="F107" s="211" t="e">
        <f t="shared" si="4"/>
        <v>#REF!</v>
      </c>
      <c r="G107" s="212" t="e">
        <f t="shared" si="5"/>
        <v>#REF!</v>
      </c>
    </row>
    <row r="108" spans="1:7" ht="16.149999999999999" hidden="1" customHeight="1" outlineLevel="1">
      <c r="A108" s="189">
        <v>4</v>
      </c>
      <c r="B108" s="219">
        <v>176</v>
      </c>
      <c r="C108" s="191" t="s">
        <v>258</v>
      </c>
      <c r="D108" s="195">
        <v>13.8</v>
      </c>
      <c r="E108" s="192" t="s">
        <v>236</v>
      </c>
      <c r="F108" s="211" t="e">
        <f t="shared" si="4"/>
        <v>#REF!</v>
      </c>
      <c r="G108" s="212" t="e">
        <f t="shared" si="5"/>
        <v>#REF!</v>
      </c>
    </row>
    <row r="109" spans="1:7" ht="16.149999999999999" hidden="1" customHeight="1" outlineLevel="1">
      <c r="A109" s="189">
        <v>5</v>
      </c>
      <c r="B109" s="219">
        <v>23539</v>
      </c>
      <c r="C109" s="191" t="s">
        <v>268</v>
      </c>
      <c r="D109" s="195">
        <v>4.8</v>
      </c>
      <c r="E109" s="192" t="s">
        <v>236</v>
      </c>
      <c r="F109" s="211" t="e">
        <f t="shared" si="4"/>
        <v>#REF!</v>
      </c>
      <c r="G109" s="212" t="e">
        <f t="shared" si="5"/>
        <v>#REF!</v>
      </c>
    </row>
    <row r="110" spans="1:7" ht="16.149999999999999" hidden="1" customHeight="1" outlineLevel="1">
      <c r="A110" s="189">
        <v>6</v>
      </c>
      <c r="B110" s="219">
        <v>23542</v>
      </c>
      <c r="C110" s="191" t="s">
        <v>269</v>
      </c>
      <c r="D110" s="195">
        <v>13.8</v>
      </c>
      <c r="E110" s="192" t="s">
        <v>236</v>
      </c>
      <c r="F110" s="211" t="e">
        <f t="shared" si="4"/>
        <v>#REF!</v>
      </c>
      <c r="G110" s="212" t="e">
        <f t="shared" si="5"/>
        <v>#REF!</v>
      </c>
    </row>
    <row r="111" spans="1:7" ht="16.149999999999999" hidden="1" customHeight="1" outlineLevel="1">
      <c r="A111" s="189">
        <v>7</v>
      </c>
      <c r="B111" s="219">
        <v>23538</v>
      </c>
      <c r="C111" s="191" t="s">
        <v>270</v>
      </c>
      <c r="D111" s="195">
        <v>3.1</v>
      </c>
      <c r="E111" s="192" t="s">
        <v>236</v>
      </c>
      <c r="F111" s="211" t="e">
        <f t="shared" si="4"/>
        <v>#REF!</v>
      </c>
      <c r="G111" s="212" t="e">
        <f t="shared" si="5"/>
        <v>#REF!</v>
      </c>
    </row>
    <row r="112" spans="1:7" ht="16.149999999999999" hidden="1" customHeight="1" outlineLevel="1">
      <c r="A112" s="189">
        <v>8</v>
      </c>
      <c r="B112" s="219">
        <v>160</v>
      </c>
      <c r="C112" s="191" t="s">
        <v>271</v>
      </c>
      <c r="D112" s="195">
        <v>5.4</v>
      </c>
      <c r="E112" s="192" t="s">
        <v>236</v>
      </c>
      <c r="F112" s="211" t="e">
        <f>'сравнение обрезной 3 кат.'!F78</f>
        <v>#REF!</v>
      </c>
      <c r="G112" s="212" t="e">
        <f t="shared" si="5"/>
        <v>#REF!</v>
      </c>
    </row>
    <row r="113" spans="1:7" ht="16.149999999999999" hidden="1" customHeight="1" outlineLevel="1">
      <c r="A113" s="189">
        <v>9</v>
      </c>
      <c r="B113" s="219">
        <v>26725</v>
      </c>
      <c r="C113" s="191" t="s">
        <v>198</v>
      </c>
      <c r="D113" s="195">
        <v>0.8</v>
      </c>
      <c r="E113" s="192" t="s">
        <v>236</v>
      </c>
      <c r="F113" s="211" t="e">
        <f>F79</f>
        <v>#REF!</v>
      </c>
      <c r="G113" s="212" t="e">
        <f t="shared" si="5"/>
        <v>#REF!</v>
      </c>
    </row>
    <row r="114" spans="1:7" ht="16.149999999999999" hidden="1" customHeight="1" outlineLevel="1">
      <c r="A114" s="189">
        <v>10</v>
      </c>
      <c r="B114" s="219">
        <v>26726</v>
      </c>
      <c r="C114" s="191" t="s">
        <v>199</v>
      </c>
      <c r="D114" s="195">
        <v>15.3</v>
      </c>
      <c r="E114" s="192" t="s">
        <v>236</v>
      </c>
      <c r="F114" s="211" t="e">
        <f t="shared" ref="F114:F115" si="6">F80</f>
        <v>#REF!</v>
      </c>
      <c r="G114" s="212" t="e">
        <f t="shared" si="5"/>
        <v>#REF!</v>
      </c>
    </row>
    <row r="115" spans="1:7" ht="16.149999999999999" hidden="1" customHeight="1" outlineLevel="1">
      <c r="A115" s="189">
        <v>11</v>
      </c>
      <c r="B115" s="219">
        <v>26724</v>
      </c>
      <c r="C115" s="191" t="s">
        <v>197</v>
      </c>
      <c r="D115" s="195">
        <v>7.2</v>
      </c>
      <c r="E115" s="192" t="s">
        <v>236</v>
      </c>
      <c r="F115" s="211" t="e">
        <f t="shared" si="6"/>
        <v>#REF!</v>
      </c>
      <c r="G115" s="212" t="e">
        <f t="shared" si="5"/>
        <v>#REF!</v>
      </c>
    </row>
    <row r="116" spans="1:7" ht="16.149999999999999" hidden="1" customHeight="1" outlineLevel="1">
      <c r="A116" s="189">
        <v>12</v>
      </c>
      <c r="B116" s="219">
        <v>230</v>
      </c>
      <c r="C116" s="191" t="s">
        <v>242</v>
      </c>
      <c r="D116" s="195">
        <v>1.3</v>
      </c>
      <c r="E116" s="192" t="s">
        <v>236</v>
      </c>
      <c r="F116" s="211" t="e">
        <f>F82</f>
        <v>#REF!</v>
      </c>
      <c r="G116" s="212" t="e">
        <f t="shared" si="5"/>
        <v>#REF!</v>
      </c>
    </row>
    <row r="117" spans="1:7" ht="16.149999999999999" hidden="1" customHeight="1" outlineLevel="1">
      <c r="A117" s="189">
        <v>13</v>
      </c>
      <c r="B117" s="219">
        <v>223</v>
      </c>
      <c r="C117" s="191" t="s">
        <v>241</v>
      </c>
      <c r="D117" s="189">
        <v>7</v>
      </c>
      <c r="E117" s="192" t="s">
        <v>236</v>
      </c>
      <c r="F117" s="211" t="e">
        <f>F83</f>
        <v>#REF!</v>
      </c>
      <c r="G117" s="212" t="e">
        <f t="shared" si="5"/>
        <v>#REF!</v>
      </c>
    </row>
    <row r="118" spans="1:7" ht="16.149999999999999" hidden="1" customHeight="1" outlineLevel="1">
      <c r="A118" s="189">
        <v>14</v>
      </c>
      <c r="B118" s="219">
        <v>26727</v>
      </c>
      <c r="C118" s="191" t="s">
        <v>201</v>
      </c>
      <c r="D118" s="195">
        <v>2.8</v>
      </c>
      <c r="E118" s="192" t="s">
        <v>236</v>
      </c>
      <c r="F118" s="211" t="e">
        <f>F84</f>
        <v>#REF!</v>
      </c>
      <c r="G118" s="212" t="e">
        <f t="shared" si="5"/>
        <v>#REF!</v>
      </c>
    </row>
    <row r="119" spans="1:7" ht="16.149999999999999" hidden="1" customHeight="1" outlineLevel="1">
      <c r="A119" s="189">
        <v>15</v>
      </c>
      <c r="B119" s="219">
        <v>26728</v>
      </c>
      <c r="C119" s="191" t="s">
        <v>202</v>
      </c>
      <c r="D119" s="195">
        <v>2.2999999999999998</v>
      </c>
      <c r="E119" s="192" t="s">
        <v>236</v>
      </c>
      <c r="F119" s="211" t="e">
        <f>F85</f>
        <v>#REF!</v>
      </c>
      <c r="G119" s="212" t="e">
        <f t="shared" si="5"/>
        <v>#REF!</v>
      </c>
    </row>
    <row r="120" spans="1:7" ht="16.149999999999999" hidden="1" customHeight="1" outlineLevel="1">
      <c r="A120" s="189">
        <v>16</v>
      </c>
      <c r="B120" s="219">
        <v>340</v>
      </c>
      <c r="C120" s="191" t="s">
        <v>245</v>
      </c>
      <c r="D120" s="189">
        <v>4</v>
      </c>
      <c r="E120" s="192" t="s">
        <v>236</v>
      </c>
      <c r="F120" s="211" t="e">
        <f>F86</f>
        <v>#REF!</v>
      </c>
      <c r="G120" s="212" t="e">
        <f t="shared" si="5"/>
        <v>#REF!</v>
      </c>
    </row>
    <row r="121" spans="1:7" ht="16.149999999999999" hidden="1" customHeight="1" outlineLevel="1">
      <c r="A121" s="189">
        <v>17</v>
      </c>
      <c r="B121" s="219">
        <v>13998</v>
      </c>
      <c r="C121" s="191" t="s">
        <v>244</v>
      </c>
      <c r="D121" s="195">
        <v>1.1000000000000001</v>
      </c>
      <c r="E121" s="192" t="s">
        <v>236</v>
      </c>
      <c r="F121" s="196"/>
      <c r="G121" s="197">
        <f t="shared" si="5"/>
        <v>0</v>
      </c>
    </row>
    <row r="122" spans="1:7" ht="16.149999999999999" hidden="1" customHeight="1" outlineLevel="1">
      <c r="A122" s="189">
        <v>18</v>
      </c>
      <c r="B122" s="219">
        <v>92</v>
      </c>
      <c r="C122" s="191" t="s">
        <v>243</v>
      </c>
      <c r="D122" s="195">
        <v>4.2</v>
      </c>
      <c r="E122" s="192" t="s">
        <v>236</v>
      </c>
      <c r="F122" s="211" t="e">
        <f>F88</f>
        <v>#REF!</v>
      </c>
      <c r="G122" s="212" t="e">
        <f t="shared" si="5"/>
        <v>#REF!</v>
      </c>
    </row>
    <row r="123" spans="1:7" ht="16.149999999999999" hidden="1" customHeight="1" outlineLevel="1">
      <c r="A123" s="189">
        <v>19</v>
      </c>
      <c r="B123" s="219">
        <v>26729</v>
      </c>
      <c r="C123" s="191" t="s">
        <v>200</v>
      </c>
      <c r="D123" s="195">
        <v>0.3</v>
      </c>
      <c r="E123" s="192" t="s">
        <v>236</v>
      </c>
      <c r="F123" s="211" t="e">
        <f>F89</f>
        <v>#REF!</v>
      </c>
      <c r="G123" s="212" t="e">
        <f t="shared" si="5"/>
        <v>#REF!</v>
      </c>
    </row>
    <row r="124" spans="1:7" ht="16.149999999999999" hidden="1" customHeight="1" outlineLevel="1">
      <c r="A124" s="189">
        <v>20</v>
      </c>
      <c r="B124" s="219">
        <v>201</v>
      </c>
      <c r="C124" s="191" t="s">
        <v>247</v>
      </c>
      <c r="D124" s="195">
        <v>0.9</v>
      </c>
      <c r="E124" s="192" t="s">
        <v>236</v>
      </c>
      <c r="F124" s="196"/>
      <c r="G124" s="197">
        <f t="shared" si="5"/>
        <v>0</v>
      </c>
    </row>
    <row r="125" spans="1:7" ht="16.149999999999999" hidden="1" customHeight="1" outlineLevel="1">
      <c r="A125" s="189">
        <v>21</v>
      </c>
      <c r="B125" s="219">
        <v>341</v>
      </c>
      <c r="C125" s="191" t="s">
        <v>248</v>
      </c>
      <c r="D125" s="195">
        <v>0.4</v>
      </c>
      <c r="E125" s="192" t="s">
        <v>236</v>
      </c>
      <c r="F125" s="196"/>
      <c r="G125" s="197">
        <f t="shared" si="5"/>
        <v>0</v>
      </c>
    </row>
    <row r="126" spans="1:7" ht="16.149999999999999" hidden="1" customHeight="1" outlineLevel="1">
      <c r="A126" s="189">
        <v>22</v>
      </c>
      <c r="B126" s="219">
        <v>296</v>
      </c>
      <c r="C126" s="191" t="s">
        <v>246</v>
      </c>
      <c r="D126" s="195">
        <v>0.2</v>
      </c>
      <c r="E126" s="192" t="s">
        <v>236</v>
      </c>
      <c r="F126" s="196"/>
      <c r="G126" s="197">
        <f t="shared" si="5"/>
        <v>0</v>
      </c>
    </row>
    <row r="127" spans="1:7" ht="16.149999999999999" customHeight="1" collapsed="1">
      <c r="A127" s="198"/>
      <c r="B127" s="200" t="s">
        <v>250</v>
      </c>
      <c r="C127" s="200"/>
      <c r="D127" s="201">
        <v>100</v>
      </c>
      <c r="E127" s="198"/>
      <c r="F127" s="231" t="e">
        <f>G127/D127</f>
        <v>#REF!</v>
      </c>
      <c r="G127" s="203" t="e">
        <f>SUM(G105:G126)</f>
        <v>#REF!</v>
      </c>
    </row>
    <row r="128" spans="1:7" ht="16.149999999999999" customHeight="1" thickBot="1">
      <c r="A128" s="204" t="s">
        <v>251</v>
      </c>
      <c r="B128" s="204"/>
      <c r="C128" s="204"/>
      <c r="D128" s="205"/>
      <c r="E128" s="204"/>
      <c r="F128" s="206"/>
      <c r="G128" s="207" t="e">
        <f>G127-G132</f>
        <v>#REF!</v>
      </c>
    </row>
    <row r="129" spans="1:7" ht="16.149999999999999" customHeight="1">
      <c r="A129" s="208"/>
      <c r="B129" s="208"/>
      <c r="C129" s="208"/>
      <c r="D129" s="208"/>
      <c r="E129" s="208"/>
      <c r="F129" s="184"/>
    </row>
    <row r="130" spans="1:7" ht="16.149999999999999" customHeight="1">
      <c r="A130" s="474" t="s">
        <v>252</v>
      </c>
      <c r="B130" s="474"/>
      <c r="C130" s="474"/>
      <c r="D130" s="474"/>
      <c r="E130" s="474"/>
      <c r="F130" s="184"/>
    </row>
    <row r="131" spans="1:7" ht="16.149999999999999" customHeight="1">
      <c r="A131" s="187" t="s">
        <v>230</v>
      </c>
      <c r="B131" s="187" t="s">
        <v>231</v>
      </c>
      <c r="C131" s="187" t="s">
        <v>232</v>
      </c>
      <c r="D131" s="471" t="s">
        <v>233</v>
      </c>
      <c r="E131" s="471"/>
      <c r="F131" s="188" t="s">
        <v>234</v>
      </c>
      <c r="G131" s="188" t="s">
        <v>235</v>
      </c>
    </row>
    <row r="132" spans="1:7" ht="16.149999999999999" customHeight="1">
      <c r="A132" s="189">
        <v>1</v>
      </c>
      <c r="B132" s="219">
        <v>266</v>
      </c>
      <c r="C132" s="191" t="s">
        <v>263</v>
      </c>
      <c r="D132" s="189">
        <v>100</v>
      </c>
      <c r="E132" s="192" t="s">
        <v>236</v>
      </c>
      <c r="F132" s="211" t="e">
        <f>#REF!</f>
        <v>#REF!</v>
      </c>
      <c r="G132" s="212" t="e">
        <f>F132*D132</f>
        <v>#REF!</v>
      </c>
    </row>
    <row r="133" spans="1:7" ht="16.149999999999999" customHeight="1">
      <c r="A133" s="198"/>
      <c r="B133" s="200" t="s">
        <v>250</v>
      </c>
      <c r="C133" s="200"/>
      <c r="D133" s="201">
        <v>100</v>
      </c>
      <c r="E133" s="198"/>
      <c r="F133" s="202" t="e">
        <f>F132</f>
        <v>#REF!</v>
      </c>
      <c r="G133" s="203" t="e">
        <f>F133*D133</f>
        <v>#REF!</v>
      </c>
    </row>
    <row r="134" spans="1:7" ht="16.149999999999999" customHeight="1">
      <c r="B134" s="184"/>
      <c r="F134" s="184"/>
    </row>
    <row r="135" spans="1:7" ht="16.149999999999999" customHeight="1">
      <c r="A135" s="475" t="s">
        <v>272</v>
      </c>
      <c r="B135" s="475"/>
      <c r="C135" s="475"/>
      <c r="D135" s="475"/>
      <c r="E135" s="475"/>
      <c r="F135" s="476"/>
      <c r="G135" s="476"/>
    </row>
    <row r="136" spans="1:7" ht="16.149999999999999" customHeight="1">
      <c r="A136" s="221"/>
      <c r="B136" s="221"/>
      <c r="C136" s="221"/>
      <c r="D136" s="221"/>
      <c r="E136" s="221"/>
      <c r="F136" s="184"/>
    </row>
    <row r="137" spans="1:7" ht="16.149999999999999" customHeight="1">
      <c r="A137" s="473" t="s">
        <v>228</v>
      </c>
      <c r="B137" s="473"/>
      <c r="C137" s="473"/>
      <c r="D137" s="473"/>
      <c r="E137" s="473"/>
      <c r="F137" s="184"/>
    </row>
    <row r="138" spans="1:7" ht="16.149999999999999" customHeight="1">
      <c r="A138" s="222" t="s">
        <v>230</v>
      </c>
      <c r="B138" s="222" t="s">
        <v>231</v>
      </c>
      <c r="C138" s="222" t="s">
        <v>232</v>
      </c>
      <c r="D138" s="472" t="s">
        <v>233</v>
      </c>
      <c r="E138" s="472"/>
      <c r="F138" s="188" t="s">
        <v>234</v>
      </c>
      <c r="G138" s="188" t="s">
        <v>235</v>
      </c>
    </row>
    <row r="139" spans="1:7" ht="16.149999999999999" customHeight="1">
      <c r="A139" s="223">
        <v>1</v>
      </c>
      <c r="B139" s="224">
        <v>282</v>
      </c>
      <c r="C139" s="225" t="s">
        <v>273</v>
      </c>
      <c r="D139" s="226">
        <v>72.5</v>
      </c>
      <c r="E139" s="227" t="s">
        <v>236</v>
      </c>
      <c r="F139" s="193" t="e">
        <f>#REF!</f>
        <v>#REF!</v>
      </c>
      <c r="G139" s="194" t="e">
        <f t="shared" ref="G139:G145" si="7">F139*D139</f>
        <v>#REF!</v>
      </c>
    </row>
    <row r="140" spans="1:7" ht="16.149999999999999" customHeight="1">
      <c r="A140" s="223">
        <v>2</v>
      </c>
      <c r="B140" s="224">
        <v>26724</v>
      </c>
      <c r="C140" s="225" t="s">
        <v>197</v>
      </c>
      <c r="D140" s="226">
        <v>13.5</v>
      </c>
      <c r="E140" s="227" t="s">
        <v>236</v>
      </c>
      <c r="F140" s="193" t="e">
        <f>'11.12 ОПТ'!#REF!</f>
        <v>#REF!</v>
      </c>
      <c r="G140" s="194" t="e">
        <f t="shared" si="7"/>
        <v>#REF!</v>
      </c>
    </row>
    <row r="141" spans="1:7" ht="16.149999999999999" customHeight="1">
      <c r="A141" s="223">
        <v>3</v>
      </c>
      <c r="B141" s="224">
        <v>340</v>
      </c>
      <c r="C141" s="225" t="s">
        <v>245</v>
      </c>
      <c r="D141" s="223">
        <v>6</v>
      </c>
      <c r="E141" s="227" t="s">
        <v>236</v>
      </c>
      <c r="F141" s="193" t="e">
        <f>F120</f>
        <v>#REF!</v>
      </c>
      <c r="G141" s="194" t="e">
        <f t="shared" si="7"/>
        <v>#REF!</v>
      </c>
    </row>
    <row r="142" spans="1:7" ht="16.149999999999999" customHeight="1">
      <c r="A142" s="223">
        <v>4</v>
      </c>
      <c r="B142" s="224">
        <v>26727</v>
      </c>
      <c r="C142" s="225" t="s">
        <v>201</v>
      </c>
      <c r="D142" s="226">
        <v>3.3</v>
      </c>
      <c r="E142" s="227" t="s">
        <v>236</v>
      </c>
      <c r="F142" s="193" t="e">
        <f>F118</f>
        <v>#REF!</v>
      </c>
      <c r="G142" s="194" t="e">
        <f t="shared" si="7"/>
        <v>#REF!</v>
      </c>
    </row>
    <row r="143" spans="1:7" ht="16.149999999999999" customHeight="1">
      <c r="A143" s="223">
        <v>5</v>
      </c>
      <c r="B143" s="224">
        <v>296</v>
      </c>
      <c r="C143" s="225" t="s">
        <v>246</v>
      </c>
      <c r="D143" s="226">
        <v>0.2</v>
      </c>
      <c r="E143" s="227" t="s">
        <v>236</v>
      </c>
      <c r="F143" s="196"/>
      <c r="G143" s="197">
        <f t="shared" si="7"/>
        <v>0</v>
      </c>
    </row>
    <row r="144" spans="1:7" ht="16.149999999999999" customHeight="1">
      <c r="A144" s="223">
        <v>6</v>
      </c>
      <c r="B144" s="224">
        <v>341</v>
      </c>
      <c r="C144" s="225" t="s">
        <v>248</v>
      </c>
      <c r="D144" s="226">
        <v>0.4</v>
      </c>
      <c r="E144" s="227" t="s">
        <v>236</v>
      </c>
      <c r="F144" s="196"/>
      <c r="G144" s="197">
        <f t="shared" si="7"/>
        <v>0</v>
      </c>
    </row>
    <row r="145" spans="1:10" ht="16.149999999999999" customHeight="1">
      <c r="A145" s="223">
        <v>7</v>
      </c>
      <c r="B145" s="224">
        <v>26728</v>
      </c>
      <c r="C145" s="225" t="s">
        <v>202</v>
      </c>
      <c r="D145" s="226">
        <v>4.0999999999999996</v>
      </c>
      <c r="E145" s="227" t="s">
        <v>236</v>
      </c>
      <c r="F145" s="193" t="e">
        <f>F119</f>
        <v>#REF!</v>
      </c>
      <c r="G145" s="194" t="e">
        <f t="shared" si="7"/>
        <v>#REF!</v>
      </c>
    </row>
    <row r="146" spans="1:10" ht="16.149999999999999" customHeight="1">
      <c r="A146" s="228"/>
      <c r="B146" s="229" t="s">
        <v>250</v>
      </c>
      <c r="C146" s="229"/>
      <c r="D146" s="230">
        <v>100</v>
      </c>
      <c r="E146" s="228"/>
      <c r="F146" s="232" t="e">
        <f>G146/D146</f>
        <v>#REF!</v>
      </c>
      <c r="G146" s="203" t="e">
        <f>SUM(G139:G145)</f>
        <v>#REF!</v>
      </c>
      <c r="I146" s="217"/>
    </row>
    <row r="147" spans="1:10" ht="16.149999999999999" customHeight="1" thickBot="1">
      <c r="A147" s="204" t="s">
        <v>251</v>
      </c>
      <c r="B147" s="204"/>
      <c r="C147" s="204"/>
      <c r="D147" s="205"/>
      <c r="E147" s="204"/>
      <c r="F147" s="206"/>
      <c r="G147" s="207" t="e">
        <f>G146-G151</f>
        <v>#REF!</v>
      </c>
    </row>
    <row r="148" spans="1:10" ht="16.149999999999999" customHeight="1">
      <c r="A148" s="208"/>
      <c r="B148" s="208"/>
      <c r="C148" s="208"/>
      <c r="D148" s="208"/>
      <c r="E148" s="208"/>
      <c r="F148" s="184"/>
    </row>
    <row r="149" spans="1:10" ht="16.149999999999999" customHeight="1">
      <c r="A149" s="473" t="s">
        <v>252</v>
      </c>
      <c r="B149" s="473"/>
      <c r="C149" s="473"/>
      <c r="D149" s="473"/>
      <c r="E149" s="473"/>
      <c r="F149" s="184"/>
    </row>
    <row r="150" spans="1:10" ht="16.149999999999999" customHeight="1">
      <c r="A150" s="222" t="s">
        <v>230</v>
      </c>
      <c r="B150" s="222" t="s">
        <v>231</v>
      </c>
      <c r="C150" s="222" t="s">
        <v>232</v>
      </c>
      <c r="D150" s="472" t="s">
        <v>233</v>
      </c>
      <c r="E150" s="472"/>
      <c r="F150" s="188" t="s">
        <v>234</v>
      </c>
      <c r="G150" s="188" t="s">
        <v>235</v>
      </c>
    </row>
    <row r="151" spans="1:10" ht="16.149999999999999" customHeight="1">
      <c r="A151" s="223">
        <v>1</v>
      </c>
      <c r="B151" s="224">
        <v>266</v>
      </c>
      <c r="C151" s="225" t="s">
        <v>263</v>
      </c>
      <c r="D151" s="223">
        <v>100</v>
      </c>
      <c r="E151" s="227" t="s">
        <v>236</v>
      </c>
      <c r="F151" s="211" t="e">
        <f>#REF!</f>
        <v>#REF!</v>
      </c>
      <c r="G151" s="212" t="e">
        <f>F151*D151</f>
        <v>#REF!</v>
      </c>
      <c r="I151" s="217" t="e">
        <f>F151+15</f>
        <v>#REF!</v>
      </c>
      <c r="J151" t="s">
        <v>287</v>
      </c>
    </row>
    <row r="152" spans="1:10" ht="16.149999999999999" customHeight="1">
      <c r="A152" s="228"/>
      <c r="B152" s="229" t="s">
        <v>250</v>
      </c>
      <c r="C152" s="229"/>
      <c r="D152" s="230">
        <v>100</v>
      </c>
      <c r="E152" s="228"/>
      <c r="F152" s="202" t="e">
        <f>F151</f>
        <v>#REF!</v>
      </c>
      <c r="G152" s="203" t="e">
        <f>F152*D152</f>
        <v>#REF!</v>
      </c>
    </row>
    <row r="153" spans="1:10">
      <c r="B153" s="184"/>
      <c r="F153" s="184"/>
    </row>
    <row r="154" spans="1:10">
      <c r="B154" s="184"/>
      <c r="F154" s="184"/>
    </row>
    <row r="155" spans="1:10">
      <c r="B155" s="184"/>
      <c r="F155" s="184"/>
    </row>
  </sheetData>
  <mergeCells count="26">
    <mergeCell ref="D30:E30"/>
    <mergeCell ref="A67:G67"/>
    <mergeCell ref="A69:E69"/>
    <mergeCell ref="D70:E70"/>
    <mergeCell ref="A96:E96"/>
    <mergeCell ref="A34:G34"/>
    <mergeCell ref="A36:E36"/>
    <mergeCell ref="D37:E37"/>
    <mergeCell ref="A60:E60"/>
    <mergeCell ref="D61:E61"/>
    <mergeCell ref="A1:E1"/>
    <mergeCell ref="A3:G3"/>
    <mergeCell ref="A5:E5"/>
    <mergeCell ref="D6:E6"/>
    <mergeCell ref="A29:E29"/>
    <mergeCell ref="A101:G101"/>
    <mergeCell ref="D97:E97"/>
    <mergeCell ref="D138:E138"/>
    <mergeCell ref="A149:E149"/>
    <mergeCell ref="D150:E150"/>
    <mergeCell ref="A103:E103"/>
    <mergeCell ref="D104:E104"/>
    <mergeCell ref="A130:E130"/>
    <mergeCell ref="D131:E131"/>
    <mergeCell ref="A135:G135"/>
    <mergeCell ref="A137:E13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11.11 (вн)</vt:lpstr>
      <vt:lpstr>11.12 ОПТ</vt:lpstr>
      <vt:lpstr>Лист1розн</vt:lpstr>
      <vt:lpstr>остатки</vt:lpstr>
      <vt:lpstr>на подпись</vt:lpstr>
      <vt:lpstr>Лист1розн (2)</vt:lpstr>
      <vt:lpstr>кусок мониторинг</vt:lpstr>
      <vt:lpstr>Лист2</vt:lpstr>
      <vt:lpstr>сравнение обрезной 3 кат.</vt:lpstr>
      <vt:lpstr>сравнение 4 кат.</vt:lpstr>
      <vt:lpstr>Лист1</vt:lpstr>
      <vt:lpstr>Лист3</vt:lpstr>
      <vt:lpstr>'11.12 ОПТ'!Заголовки_для_печати</vt:lpstr>
      <vt:lpstr>'11.11 (вн)'!Область_печати</vt:lpstr>
      <vt:lpstr>'11.12 ОПТ'!Область_печати</vt:lpstr>
      <vt:lpstr>'кусок мониторинг'!Область_печати</vt:lpstr>
      <vt:lpstr>Лист1розн!Область_печати</vt:lpstr>
      <vt:lpstr>'Лист1розн (2)'!Область_печати</vt:lpstr>
      <vt:lpstr>'на подпись'!Область_печати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шишкин</cp:lastModifiedBy>
  <cp:lastPrinted>2018-07-16T15:34:06Z</cp:lastPrinted>
  <dcterms:created xsi:type="dcterms:W3CDTF">2016-08-01T07:07:49Z</dcterms:created>
  <dcterms:modified xsi:type="dcterms:W3CDTF">2018-08-13T07:43:17Z</dcterms:modified>
</cp:coreProperties>
</file>