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630" yWindow="660" windowWidth="27495" windowHeight="139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4" i="1" l="1"/>
  <c r="D44" i="1"/>
  <c r="D53" i="1"/>
  <c r="D11" i="1"/>
  <c r="D57" i="1"/>
  <c r="D41" i="1"/>
  <c r="D12" i="1" l="1"/>
  <c r="D8" i="1"/>
  <c r="D6" i="1"/>
  <c r="D7" i="1"/>
  <c r="D13" i="1"/>
  <c r="D16" i="1"/>
  <c r="D17" i="1"/>
  <c r="D18" i="1"/>
  <c r="D19" i="1"/>
  <c r="D21" i="1"/>
  <c r="D23" i="1"/>
  <c r="C23" i="1"/>
  <c r="D61" i="1" l="1"/>
</calcChain>
</file>

<file path=xl/sharedStrings.xml><?xml version="1.0" encoding="utf-8"?>
<sst xmlns="http://schemas.openxmlformats.org/spreadsheetml/2006/main" count="98" uniqueCount="91">
  <si>
    <t>Смета теплицы 6*20 м.</t>
  </si>
  <si>
    <t>Основные материалы</t>
  </si>
  <si>
    <t>Наименование</t>
  </si>
  <si>
    <t>Количество</t>
  </si>
  <si>
    <t>Сумма</t>
  </si>
  <si>
    <t>Поликарбонат</t>
  </si>
  <si>
    <t>20 листов</t>
  </si>
  <si>
    <t>Труба 40*20*1,5</t>
  </si>
  <si>
    <t>Уголок 45*45*4</t>
  </si>
  <si>
    <t>3 м.</t>
  </si>
  <si>
    <t>Резка трубы</t>
  </si>
  <si>
    <t>Дополнительные материалы</t>
  </si>
  <si>
    <t>Анкерные болты</t>
  </si>
  <si>
    <t>Герметик белый</t>
  </si>
  <si>
    <t>5.3 кг.</t>
  </si>
  <si>
    <t>Доски</t>
  </si>
  <si>
    <t>2 м. куб.</t>
  </si>
  <si>
    <t>Петля накладная</t>
  </si>
  <si>
    <t>10 шт.</t>
  </si>
  <si>
    <t>Саморез кровельный</t>
  </si>
  <si>
    <t>Шайба кузовная</t>
  </si>
  <si>
    <t>12 шт.</t>
  </si>
  <si>
    <t>Песок</t>
  </si>
  <si>
    <t>6 м.</t>
  </si>
  <si>
    <t>Пена монтажная</t>
  </si>
  <si>
    <t>2 шт.</t>
  </si>
  <si>
    <t>Цемент</t>
  </si>
  <si>
    <t>Эмаль серебренная термост</t>
  </si>
  <si>
    <t>2 б.</t>
  </si>
  <si>
    <t>Железо 2мм*2100*1000</t>
  </si>
  <si>
    <t>1400шт.</t>
  </si>
  <si>
    <t>15 меш.</t>
  </si>
  <si>
    <t>Труба 114*4 э/св</t>
  </si>
  <si>
    <t>1,5 м.</t>
  </si>
  <si>
    <t>Эмальгрунт по ржавчине, кг.</t>
  </si>
  <si>
    <t>Колпак к дымов. трубе</t>
  </si>
  <si>
    <t>1 шт.</t>
  </si>
  <si>
    <t>Труба 40*20*2</t>
  </si>
  <si>
    <t>Уголок 25*25*4</t>
  </si>
  <si>
    <t>Электроды 4 уп.</t>
  </si>
  <si>
    <t>Отвод</t>
  </si>
  <si>
    <t>4 шт.</t>
  </si>
  <si>
    <t>Кисти</t>
  </si>
  <si>
    <t>Круг отрезной по металлу</t>
  </si>
  <si>
    <t>3 шт.</t>
  </si>
  <si>
    <t>38 м.</t>
  </si>
  <si>
    <t>1700шт.</t>
  </si>
  <si>
    <t>Маркер строительный</t>
  </si>
  <si>
    <t>Газоблок</t>
  </si>
  <si>
    <t>2,88 куб.</t>
  </si>
  <si>
    <t>Работы</t>
  </si>
  <si>
    <t>Теплица под ключ</t>
  </si>
  <si>
    <t>Гвозди</t>
  </si>
  <si>
    <t>Пленка в короба</t>
  </si>
  <si>
    <t>60 м.</t>
  </si>
  <si>
    <t>Итого:</t>
  </si>
  <si>
    <t>Пластиковые двери</t>
  </si>
  <si>
    <t>Изгиб трубы</t>
  </si>
  <si>
    <t>312 м.</t>
  </si>
  <si>
    <t>Доставка трубы</t>
  </si>
  <si>
    <t>Машина за поликарб</t>
  </si>
  <si>
    <t>Семена</t>
  </si>
  <si>
    <t>Земля</t>
  </si>
  <si>
    <t>9 меш.</t>
  </si>
  <si>
    <t>Уголок 70*70*5</t>
  </si>
  <si>
    <t>4 м.</t>
  </si>
  <si>
    <t>Резка металла</t>
  </si>
  <si>
    <t>Отопление</t>
  </si>
  <si>
    <t>11 кг</t>
  </si>
  <si>
    <t>Термопара</t>
  </si>
  <si>
    <t>Всякие штуки для монтирования</t>
  </si>
  <si>
    <t>Скоба металл</t>
  </si>
  <si>
    <t>Освещение</t>
  </si>
  <si>
    <t>Насос цирк</t>
  </si>
  <si>
    <t>Труба профильная 20*20*1,5</t>
  </si>
  <si>
    <t>24 м.</t>
  </si>
  <si>
    <t>Труба 102*3 э/св</t>
  </si>
  <si>
    <t>АБ 10*100</t>
  </si>
  <si>
    <t xml:space="preserve">Скоба степлерная </t>
  </si>
  <si>
    <t>2 уп.</t>
  </si>
  <si>
    <t>Степлер</t>
  </si>
  <si>
    <t>86 шт.</t>
  </si>
  <si>
    <t>Батареи алюминиевые</t>
  </si>
  <si>
    <t>128 шт.</t>
  </si>
  <si>
    <t>Переходник</t>
  </si>
  <si>
    <t>Труба мп 20</t>
  </si>
  <si>
    <t>80 м</t>
  </si>
  <si>
    <t>Все и лампы ДНАз тоже</t>
  </si>
  <si>
    <t>Электричество</t>
  </si>
  <si>
    <t>Газовый котел</t>
  </si>
  <si>
    <t>котел старый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</si>
</sst>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tabSelected="1" topLeftCell="A31" zoomScaleNormal="60" zoomScaleSheetLayoutView="100" workbookViewId="0">
      <selection activeCell="N41" sqref="N41"/>
    </sheetView>
  </sheetViews>
  <sheetFormatPr defaultRowHeight="15" x14ac:dyDescent="0.25"/>
  <cols>
    <col min="2" max="2" width="32.28515625" customWidth="1"/>
    <col min="3" max="3" width="11.7109375" customWidth="1"/>
  </cols>
  <sheetData>
    <row r="2" spans="2:4" x14ac:dyDescent="0.25">
      <c r="B2" s="1" t="s">
        <v>0</v>
      </c>
      <c r="C2" s="1"/>
      <c r="D2" s="1"/>
    </row>
    <row r="3" spans="2:4" x14ac:dyDescent="0.25">
      <c r="B3" s="5" t="s">
        <v>1</v>
      </c>
      <c r="C3" s="5"/>
      <c r="D3" s="5"/>
    </row>
    <row r="4" spans="2:4" x14ac:dyDescent="0.25">
      <c r="B4" s="2" t="s">
        <v>2</v>
      </c>
      <c r="C4" s="2" t="s">
        <v>3</v>
      </c>
      <c r="D4" s="2" t="s">
        <v>4</v>
      </c>
    </row>
    <row r="5" spans="2:4" x14ac:dyDescent="0.25">
      <c r="B5" s="3" t="s">
        <v>5</v>
      </c>
      <c r="C5" s="3" t="s">
        <v>6</v>
      </c>
      <c r="D5" s="3">
        <v>118420</v>
      </c>
    </row>
    <row r="6" spans="2:4" x14ac:dyDescent="0.25">
      <c r="B6" s="3" t="s">
        <v>7</v>
      </c>
      <c r="C6" s="3" t="s">
        <v>45</v>
      </c>
      <c r="D6" s="3">
        <f>876+2496.6+57</f>
        <v>3429.6</v>
      </c>
    </row>
    <row r="7" spans="2:4" x14ac:dyDescent="0.25">
      <c r="B7" s="3" t="s">
        <v>8</v>
      </c>
      <c r="C7" s="3" t="s">
        <v>9</v>
      </c>
      <c r="D7" s="3">
        <f>471</f>
        <v>471</v>
      </c>
    </row>
    <row r="8" spans="2:4" x14ac:dyDescent="0.25">
      <c r="B8" s="3" t="s">
        <v>37</v>
      </c>
      <c r="C8" s="3" t="s">
        <v>58</v>
      </c>
      <c r="D8" s="3">
        <f>1080+25000</f>
        <v>26080</v>
      </c>
    </row>
    <row r="9" spans="2:4" x14ac:dyDescent="0.25">
      <c r="B9" s="3" t="s">
        <v>38</v>
      </c>
      <c r="C9" s="3" t="s">
        <v>23</v>
      </c>
      <c r="D9" s="3">
        <v>468</v>
      </c>
    </row>
    <row r="10" spans="2:4" x14ac:dyDescent="0.25">
      <c r="B10" s="5" t="s">
        <v>11</v>
      </c>
      <c r="C10" s="5"/>
      <c r="D10" s="5"/>
    </row>
    <row r="11" spans="2:4" x14ac:dyDescent="0.25">
      <c r="B11" s="3" t="s">
        <v>12</v>
      </c>
      <c r="C11" s="3" t="s">
        <v>81</v>
      </c>
      <c r="D11" s="3">
        <f>676+147+128.8+418.6</f>
        <v>1370.4</v>
      </c>
    </row>
    <row r="12" spans="2:4" x14ac:dyDescent="0.25">
      <c r="B12" s="3" t="s">
        <v>13</v>
      </c>
      <c r="C12" s="3" t="s">
        <v>18</v>
      </c>
      <c r="D12" s="3">
        <f>670+670</f>
        <v>1340</v>
      </c>
    </row>
    <row r="13" spans="2:4" x14ac:dyDescent="0.25">
      <c r="B13" s="3" t="s">
        <v>39</v>
      </c>
      <c r="C13" s="3" t="s">
        <v>14</v>
      </c>
      <c r="D13" s="3">
        <f>790+790+850+890</f>
        <v>3320</v>
      </c>
    </row>
    <row r="14" spans="2:4" x14ac:dyDescent="0.25">
      <c r="B14" s="3" t="s">
        <v>15</v>
      </c>
      <c r="C14" s="3" t="s">
        <v>16</v>
      </c>
      <c r="D14" s="3">
        <v>10500</v>
      </c>
    </row>
    <row r="15" spans="2:4" x14ac:dyDescent="0.25">
      <c r="B15" s="3" t="s">
        <v>10</v>
      </c>
      <c r="C15" s="3"/>
      <c r="D15" s="3">
        <v>30</v>
      </c>
    </row>
    <row r="16" spans="2:4" x14ac:dyDescent="0.25">
      <c r="B16" s="3" t="s">
        <v>17</v>
      </c>
      <c r="C16" s="3" t="s">
        <v>21</v>
      </c>
      <c r="D16" s="3">
        <f>250+102</f>
        <v>352</v>
      </c>
    </row>
    <row r="17" spans="2:4" x14ac:dyDescent="0.25">
      <c r="B17" s="3" t="s">
        <v>19</v>
      </c>
      <c r="C17" s="3" t="s">
        <v>46</v>
      </c>
      <c r="D17" s="3">
        <f>688+1032+344+468</f>
        <v>2532</v>
      </c>
    </row>
    <row r="18" spans="2:4" x14ac:dyDescent="0.25">
      <c r="B18" s="3" t="s">
        <v>20</v>
      </c>
      <c r="C18" s="3" t="s">
        <v>30</v>
      </c>
      <c r="D18" s="3">
        <f>464+696+464</f>
        <v>1624</v>
      </c>
    </row>
    <row r="19" spans="2:4" x14ac:dyDescent="0.25">
      <c r="B19" s="3" t="s">
        <v>22</v>
      </c>
      <c r="C19" s="3" t="s">
        <v>31</v>
      </c>
      <c r="D19" s="3">
        <f>510+425+340</f>
        <v>1275</v>
      </c>
    </row>
    <row r="20" spans="2:4" x14ac:dyDescent="0.25">
      <c r="B20" s="3" t="s">
        <v>24</v>
      </c>
      <c r="C20" s="3" t="s">
        <v>25</v>
      </c>
      <c r="D20" s="3">
        <v>659.3</v>
      </c>
    </row>
    <row r="21" spans="2:4" x14ac:dyDescent="0.25">
      <c r="B21" s="3" t="s">
        <v>26</v>
      </c>
      <c r="C21" s="3" t="s">
        <v>63</v>
      </c>
      <c r="D21" s="3">
        <f>780+520+520</f>
        <v>1820</v>
      </c>
    </row>
    <row r="22" spans="2:4" x14ac:dyDescent="0.25">
      <c r="B22" s="3" t="s">
        <v>27</v>
      </c>
      <c r="C22" s="3" t="s">
        <v>28</v>
      </c>
      <c r="D22" s="3">
        <v>700</v>
      </c>
    </row>
    <row r="23" spans="2:4" x14ac:dyDescent="0.25">
      <c r="B23" s="3" t="s">
        <v>34</v>
      </c>
      <c r="C23" s="3">
        <f>0.9+1.9+1.9+1.9</f>
        <v>6.6</v>
      </c>
      <c r="D23" s="3">
        <f>185+710+484</f>
        <v>1379</v>
      </c>
    </row>
    <row r="24" spans="2:4" x14ac:dyDescent="0.25">
      <c r="B24" s="3" t="s">
        <v>29</v>
      </c>
      <c r="C24" s="3"/>
      <c r="D24" s="3">
        <v>4741</v>
      </c>
    </row>
    <row r="25" spans="2:4" x14ac:dyDescent="0.25">
      <c r="B25" s="3" t="s">
        <v>32</v>
      </c>
      <c r="C25" s="3" t="s">
        <v>33</v>
      </c>
      <c r="D25" s="3">
        <v>885</v>
      </c>
    </row>
    <row r="26" spans="2:4" x14ac:dyDescent="0.25">
      <c r="B26" s="3" t="s">
        <v>76</v>
      </c>
      <c r="C26" s="3" t="s">
        <v>33</v>
      </c>
      <c r="D26" s="3">
        <v>601.5</v>
      </c>
    </row>
    <row r="27" spans="2:4" x14ac:dyDescent="0.25">
      <c r="B27" s="3" t="s">
        <v>35</v>
      </c>
      <c r="C27" s="3" t="s">
        <v>36</v>
      </c>
      <c r="D27" s="3">
        <v>200</v>
      </c>
    </row>
    <row r="28" spans="2:4" x14ac:dyDescent="0.25">
      <c r="B28" s="3" t="s">
        <v>40</v>
      </c>
      <c r="C28" s="3" t="s">
        <v>41</v>
      </c>
      <c r="D28" s="3">
        <v>1280</v>
      </c>
    </row>
    <row r="29" spans="2:4" x14ac:dyDescent="0.25">
      <c r="B29" s="3" t="s">
        <v>42</v>
      </c>
      <c r="C29" s="3" t="s">
        <v>41</v>
      </c>
      <c r="D29" s="3">
        <v>142</v>
      </c>
    </row>
    <row r="30" spans="2:4" x14ac:dyDescent="0.25">
      <c r="B30" s="3" t="s">
        <v>43</v>
      </c>
      <c r="C30" s="3" t="s">
        <v>44</v>
      </c>
      <c r="D30" s="3">
        <v>579</v>
      </c>
    </row>
    <row r="31" spans="2:4" x14ac:dyDescent="0.25">
      <c r="B31" s="3" t="s">
        <v>47</v>
      </c>
      <c r="C31" s="3" t="s">
        <v>44</v>
      </c>
      <c r="D31" s="3">
        <v>182</v>
      </c>
    </row>
    <row r="32" spans="2:4" x14ac:dyDescent="0.25">
      <c r="B32" s="3" t="s">
        <v>61</v>
      </c>
      <c r="C32" s="3"/>
      <c r="D32" s="3">
        <v>9800</v>
      </c>
    </row>
    <row r="33" spans="2:10" x14ac:dyDescent="0.25">
      <c r="B33" s="3" t="s">
        <v>48</v>
      </c>
      <c r="C33" s="3" t="s">
        <v>49</v>
      </c>
      <c r="D33" s="3">
        <v>9273.6</v>
      </c>
    </row>
    <row r="34" spans="2:10" x14ac:dyDescent="0.25">
      <c r="B34" s="3" t="s">
        <v>71</v>
      </c>
      <c r="C34" s="3">
        <v>20</v>
      </c>
      <c r="D34" s="3">
        <v>60</v>
      </c>
    </row>
    <row r="35" spans="2:10" x14ac:dyDescent="0.25">
      <c r="B35" s="3" t="s">
        <v>56</v>
      </c>
      <c r="C35" s="3" t="s">
        <v>25</v>
      </c>
      <c r="D35" s="3">
        <v>13700</v>
      </c>
    </row>
    <row r="36" spans="2:10" x14ac:dyDescent="0.25">
      <c r="B36" s="3" t="s">
        <v>62</v>
      </c>
      <c r="C36" s="3"/>
      <c r="D36" s="3">
        <v>3000</v>
      </c>
    </row>
    <row r="37" spans="2:10" x14ac:dyDescent="0.25">
      <c r="B37" s="3" t="s">
        <v>74</v>
      </c>
      <c r="C37" s="3" t="s">
        <v>75</v>
      </c>
      <c r="D37" s="3">
        <v>1128</v>
      </c>
    </row>
    <row r="38" spans="2:10" x14ac:dyDescent="0.25">
      <c r="B38" s="3" t="s">
        <v>64</v>
      </c>
      <c r="C38" s="3" t="s">
        <v>65</v>
      </c>
      <c r="D38" s="3">
        <v>1276</v>
      </c>
    </row>
    <row r="39" spans="2:10" x14ac:dyDescent="0.25">
      <c r="B39" s="3" t="s">
        <v>80</v>
      </c>
      <c r="C39" s="3" t="s">
        <v>36</v>
      </c>
      <c r="D39" s="3">
        <v>498</v>
      </c>
    </row>
    <row r="40" spans="2:10" x14ac:dyDescent="0.25">
      <c r="B40" s="3" t="s">
        <v>78</v>
      </c>
      <c r="C40" s="3" t="s">
        <v>79</v>
      </c>
      <c r="D40" s="3">
        <v>164</v>
      </c>
    </row>
    <row r="41" spans="2:10" x14ac:dyDescent="0.25">
      <c r="B41" s="3" t="s">
        <v>52</v>
      </c>
      <c r="C41" s="3" t="s">
        <v>68</v>
      </c>
      <c r="D41" s="3">
        <f>376+376+376</f>
        <v>1128</v>
      </c>
    </row>
    <row r="42" spans="2:10" x14ac:dyDescent="0.25">
      <c r="B42" s="3" t="s">
        <v>53</v>
      </c>
      <c r="C42" s="3" t="s">
        <v>54</v>
      </c>
      <c r="D42" s="3">
        <v>2700</v>
      </c>
    </row>
    <row r="43" spans="2:10" x14ac:dyDescent="0.25">
      <c r="B43" s="5" t="s">
        <v>67</v>
      </c>
      <c r="C43" s="5"/>
      <c r="D43" s="5"/>
    </row>
    <row r="44" spans="2:10" x14ac:dyDescent="0.25">
      <c r="B44" s="6" t="s">
        <v>70</v>
      </c>
      <c r="C44" s="6"/>
      <c r="D44" s="6">
        <f>4398+423+124.06+130+4315.6+518+300</f>
        <v>10208.66</v>
      </c>
      <c r="F44">
        <v>92960.46</v>
      </c>
      <c r="G44">
        <f>F44-42000-30000</f>
        <v>20960.460000000006</v>
      </c>
      <c r="I44">
        <v>13500</v>
      </c>
      <c r="J44" t="s">
        <v>90</v>
      </c>
    </row>
    <row r="45" spans="2:10" x14ac:dyDescent="0.25">
      <c r="B45" s="3" t="s">
        <v>69</v>
      </c>
      <c r="C45" s="7" t="s">
        <v>36</v>
      </c>
      <c r="D45" s="7">
        <v>1350</v>
      </c>
    </row>
    <row r="46" spans="2:10" x14ac:dyDescent="0.25">
      <c r="B46" s="6" t="s">
        <v>73</v>
      </c>
      <c r="C46" s="6" t="s">
        <v>36</v>
      </c>
      <c r="D46" s="6">
        <v>1550</v>
      </c>
    </row>
    <row r="47" spans="2:10" x14ac:dyDescent="0.25">
      <c r="B47" s="6" t="s">
        <v>77</v>
      </c>
      <c r="C47" s="6">
        <v>38</v>
      </c>
      <c r="D47" s="6">
        <v>611.79999999999995</v>
      </c>
    </row>
    <row r="48" spans="2:10" x14ac:dyDescent="0.25">
      <c r="B48" s="6" t="s">
        <v>82</v>
      </c>
      <c r="C48" s="6" t="s">
        <v>83</v>
      </c>
      <c r="D48" s="6">
        <v>34304</v>
      </c>
    </row>
    <row r="49" spans="2:4" x14ac:dyDescent="0.25">
      <c r="B49" s="6" t="s">
        <v>84</v>
      </c>
      <c r="C49" s="6">
        <v>68</v>
      </c>
      <c r="D49" s="6">
        <v>8296</v>
      </c>
    </row>
    <row r="50" spans="2:4" x14ac:dyDescent="0.25">
      <c r="B50" s="6" t="s">
        <v>89</v>
      </c>
      <c r="C50" s="6">
        <v>1</v>
      </c>
      <c r="D50" s="6">
        <v>26000</v>
      </c>
    </row>
    <row r="51" spans="2:4" x14ac:dyDescent="0.25">
      <c r="B51" s="6" t="s">
        <v>85</v>
      </c>
      <c r="C51" s="6" t="s">
        <v>86</v>
      </c>
      <c r="D51" s="6">
        <v>10640</v>
      </c>
    </row>
    <row r="52" spans="2:4" x14ac:dyDescent="0.25">
      <c r="B52" s="8" t="s">
        <v>72</v>
      </c>
      <c r="C52" s="9"/>
      <c r="D52" s="10"/>
    </row>
    <row r="53" spans="2:4" x14ac:dyDescent="0.25">
      <c r="B53" s="6" t="s">
        <v>87</v>
      </c>
      <c r="C53" s="6"/>
      <c r="D53" s="6">
        <f>27732</f>
        <v>27732</v>
      </c>
    </row>
    <row r="54" spans="2:4" x14ac:dyDescent="0.25">
      <c r="B54" s="5" t="s">
        <v>50</v>
      </c>
      <c r="C54" s="5"/>
      <c r="D54" s="5"/>
    </row>
    <row r="55" spans="2:4" x14ac:dyDescent="0.25">
      <c r="B55" s="3" t="s">
        <v>51</v>
      </c>
      <c r="C55" s="3"/>
      <c r="D55" s="3">
        <v>140000</v>
      </c>
    </row>
    <row r="56" spans="2:4" x14ac:dyDescent="0.25">
      <c r="B56" s="3" t="s">
        <v>60</v>
      </c>
      <c r="C56" s="3"/>
      <c r="D56" s="3">
        <v>3500</v>
      </c>
    </row>
    <row r="57" spans="2:4" x14ac:dyDescent="0.25">
      <c r="B57" s="3" t="s">
        <v>66</v>
      </c>
      <c r="C57" s="3"/>
      <c r="D57" s="3">
        <f>100+35</f>
        <v>135</v>
      </c>
    </row>
    <row r="58" spans="2:4" x14ac:dyDescent="0.25">
      <c r="B58" s="3" t="s">
        <v>88</v>
      </c>
      <c r="C58" s="3"/>
      <c r="D58" s="3">
        <v>15</v>
      </c>
    </row>
    <row r="59" spans="2:4" x14ac:dyDescent="0.25">
      <c r="B59" s="3" t="s">
        <v>57</v>
      </c>
      <c r="C59" s="3"/>
      <c r="D59" s="3">
        <v>8400</v>
      </c>
    </row>
    <row r="60" spans="2:4" x14ac:dyDescent="0.25">
      <c r="B60" s="3" t="s">
        <v>59</v>
      </c>
      <c r="C60" s="3"/>
      <c r="D60" s="3">
        <v>900</v>
      </c>
    </row>
    <row r="61" spans="2:4" x14ac:dyDescent="0.25">
      <c r="B61" s="4" t="s">
        <v>55</v>
      </c>
      <c r="C61" s="4"/>
      <c r="D61" s="4">
        <f>SUM(D5:D59)</f>
        <v>499850.86</v>
      </c>
    </row>
  </sheetData>
  <mergeCells count="6">
    <mergeCell ref="B2:D2"/>
    <mergeCell ref="B3:D3"/>
    <mergeCell ref="B10:D10"/>
    <mergeCell ref="B54:D54"/>
    <mergeCell ref="B43:D43"/>
    <mergeCell ref="B52:D52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Марина и Миша</cp:lastModifiedBy>
  <dcterms:created xsi:type="dcterms:W3CDTF">2017-11-26T21:29:06Z</dcterms:created>
  <dcterms:modified xsi:type="dcterms:W3CDTF">2018-03-24T11:42:11Z</dcterms:modified>
</cp:coreProperties>
</file>