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7" i="1" l="1"/>
  <c r="B9" i="1" l="1"/>
  <c r="B10" i="1" s="1"/>
  <c r="B11" i="1" s="1"/>
  <c r="B12" i="1" s="1"/>
  <c r="B13" i="1" s="1"/>
  <c r="B14" i="1" s="1"/>
  <c r="B15" i="1" s="1"/>
  <c r="B16" i="1" s="1"/>
  <c r="B17" i="1" s="1"/>
  <c r="B18" i="1" s="1"/>
  <c r="B20" i="1" s="1"/>
  <c r="B25" i="1" s="1"/>
  <c r="B26" i="1" s="1"/>
  <c r="B27" i="1" s="1"/>
  <c r="B28" i="1" s="1"/>
  <c r="B29" i="1" s="1"/>
  <c r="B30" i="1" s="1"/>
  <c r="B32" i="1" s="1"/>
  <c r="B34" i="1" s="1"/>
  <c r="B35" i="1" s="1"/>
  <c r="B36" i="1" s="1"/>
  <c r="T40" i="1" l="1"/>
  <c r="T41" i="1"/>
  <c r="T35" i="1"/>
  <c r="T36" i="1"/>
  <c r="T30" i="1"/>
  <c r="T31" i="1"/>
  <c r="T32" i="1"/>
  <c r="T18" i="1"/>
  <c r="T19" i="1"/>
  <c r="T14" i="1"/>
  <c r="T15" i="1"/>
  <c r="Q40" i="1" l="1"/>
  <c r="R40" i="1"/>
  <c r="S40" i="1"/>
  <c r="U40" i="1"/>
  <c r="V40" i="1"/>
  <c r="W40" i="1"/>
  <c r="X40" i="1"/>
  <c r="Y40" i="1"/>
  <c r="Q41" i="1"/>
  <c r="R41" i="1"/>
  <c r="S41" i="1"/>
  <c r="U41" i="1"/>
  <c r="V41" i="1"/>
  <c r="W41" i="1"/>
  <c r="X41" i="1"/>
  <c r="Y41" i="1"/>
  <c r="P41" i="1"/>
  <c r="P40" i="1"/>
  <c r="Q31" i="1" l="1"/>
  <c r="R31" i="1"/>
  <c r="S31" i="1"/>
  <c r="U31" i="1"/>
  <c r="V31" i="1"/>
  <c r="W31" i="1"/>
  <c r="X31" i="1"/>
  <c r="Y31" i="1"/>
  <c r="P31" i="1"/>
  <c r="Q35" i="1"/>
  <c r="R35" i="1"/>
  <c r="S35" i="1"/>
  <c r="U35" i="1"/>
  <c r="V35" i="1"/>
  <c r="W35" i="1"/>
  <c r="X35" i="1"/>
  <c r="Y35" i="1"/>
  <c r="Q36" i="1"/>
  <c r="R36" i="1"/>
  <c r="S36" i="1"/>
  <c r="U36" i="1"/>
  <c r="V36" i="1"/>
  <c r="W36" i="1"/>
  <c r="X36" i="1"/>
  <c r="Y36" i="1"/>
  <c r="P36" i="1"/>
  <c r="P35" i="1"/>
  <c r="Q30" i="1"/>
  <c r="R30" i="1"/>
  <c r="S30" i="1"/>
  <c r="U30" i="1"/>
  <c r="V30" i="1"/>
  <c r="W30" i="1"/>
  <c r="X30" i="1"/>
  <c r="Y30" i="1"/>
  <c r="Q32" i="1"/>
  <c r="R32" i="1"/>
  <c r="S32" i="1"/>
  <c r="U32" i="1"/>
  <c r="V32" i="1"/>
  <c r="W32" i="1"/>
  <c r="X32" i="1"/>
  <c r="Y32" i="1"/>
  <c r="P32" i="1"/>
  <c r="P30" i="1"/>
  <c r="Q18" i="1"/>
  <c r="R18" i="1"/>
  <c r="S18" i="1"/>
  <c r="U18" i="1"/>
  <c r="V18" i="1"/>
  <c r="W18" i="1"/>
  <c r="X18" i="1"/>
  <c r="Y18" i="1"/>
  <c r="Q19" i="1"/>
  <c r="R19" i="1"/>
  <c r="S19" i="1"/>
  <c r="U19" i="1"/>
  <c r="V19" i="1"/>
  <c r="W19" i="1"/>
  <c r="X19" i="1"/>
  <c r="Y19" i="1"/>
  <c r="P19" i="1"/>
  <c r="P18" i="1"/>
  <c r="Q14" i="1"/>
  <c r="R14" i="1"/>
  <c r="S14" i="1"/>
  <c r="U14" i="1"/>
  <c r="V14" i="1"/>
  <c r="W14" i="1"/>
  <c r="X14" i="1"/>
  <c r="Y14" i="1"/>
  <c r="P14" i="1"/>
  <c r="V15" i="1"/>
  <c r="W15" i="1"/>
  <c r="X15" i="1"/>
  <c r="Q15" i="1"/>
  <c r="R15" i="1"/>
  <c r="S15" i="1"/>
  <c r="U15" i="1"/>
  <c r="Y15" i="1"/>
  <c r="P15" i="1"/>
</calcChain>
</file>

<file path=xl/sharedStrings.xml><?xml version="1.0" encoding="utf-8"?>
<sst xmlns="http://schemas.openxmlformats.org/spreadsheetml/2006/main" count="292" uniqueCount="189">
  <si>
    <t>условия инкубации</t>
  </si>
  <si>
    <t>вес яйца</t>
  </si>
  <si>
    <r>
      <t xml:space="preserve">температура, </t>
    </r>
    <r>
      <rPr>
        <sz val="9"/>
        <color theme="1"/>
        <rFont val="Calibri"/>
        <family val="2"/>
        <charset val="204"/>
      </rPr>
      <t>⁰С</t>
    </r>
  </si>
  <si>
    <t>влажность, %</t>
  </si>
  <si>
    <t>сухого</t>
  </si>
  <si>
    <t>влажного</t>
  </si>
  <si>
    <t>вы-со-кая</t>
  </si>
  <si>
    <t>37,8-38,0</t>
  </si>
  <si>
    <t>55-60</t>
  </si>
  <si>
    <t>60-65</t>
  </si>
  <si>
    <t>37,5-37,8</t>
  </si>
  <si>
    <t>29-30</t>
  </si>
  <si>
    <t>50-55</t>
  </si>
  <si>
    <t>28-29</t>
  </si>
  <si>
    <t>45-49</t>
  </si>
  <si>
    <t xml:space="preserve"> </t>
  </si>
  <si>
    <t>65-70</t>
  </si>
  <si>
    <t>78-90</t>
  </si>
  <si>
    <t>30-31</t>
  </si>
  <si>
    <t>51-61</t>
  </si>
  <si>
    <t>38-38,3</t>
  </si>
  <si>
    <t>28,5-29,1</t>
  </si>
  <si>
    <t>54-58</t>
  </si>
  <si>
    <r>
      <t>не страшен нагрев до 40</t>
    </r>
    <r>
      <rPr>
        <sz val="9"/>
        <color theme="1"/>
        <rFont val="Calibri"/>
        <family val="2"/>
      </rPr>
      <t xml:space="preserve">⁰ </t>
    </r>
  </si>
  <si>
    <t>В процессе инкубации (до наклева) первоначальный вес куриных яиц при хорошем развитии зародышей снижается на 12-14 % (потеря воды составляют 10-13%), причем в первые дни меньше, чем в конце (на 7-й день - 3-3,5, на 11-й - 7-9, на 19-й - 2-2,5%).</t>
  </si>
  <si>
    <t xml:space="preserve"> На 7-й день - 3-3,5%. </t>
  </si>
  <si>
    <t xml:space="preserve"> В первый период инкубации воздухообмен устанавливают на минимальном уровне, затем постепенно увеличивают объем подаваемого воздуха. </t>
  </si>
  <si>
    <t xml:space="preserve">в начале инкубации в первые 4-8 дней необходима повышенная температура: 37,8-38,0 °С. </t>
  </si>
  <si>
    <r>
      <t xml:space="preserve">в первые 10 дней вентиляцию  следует держать закрытой. </t>
    </r>
    <r>
      <rPr>
        <sz val="9"/>
        <color theme="1"/>
        <rFont val="Calibri"/>
        <family val="2"/>
        <scheme val="minor"/>
      </rPr>
      <t xml:space="preserve">
</t>
    </r>
  </si>
  <si>
    <t>план</t>
  </si>
  <si>
    <t>факт</t>
  </si>
  <si>
    <t xml:space="preserve"> Определенная опасность нарушения режима влажности появляется во второй половине инкубации. </t>
  </si>
  <si>
    <t>Максимальную влажность поддерживают в выводных шкафах в последние дни инкубации.</t>
  </si>
  <si>
    <t xml:space="preserve">К 18-му дню инкубации куриное яйцо теряет около 11— 13% своего первоначального веса. Среднесуточная потеря веса за третьи 6 дней — 0,7—1,0%. </t>
  </si>
  <si>
    <t xml:space="preserve">В процессе инкубации (до наклева) первоначальный вес  снижается на 12-14 % (воды составляют 10-13%). На 19-й день  средняя потеря веса - 2-2,5%. </t>
  </si>
  <si>
    <t>Среднесуточная потеря веса в первые 6 дней инкубации должна составлять 0,4—0,7%.  В первые дни инкубации старые яйца намного теряют в весе даже при нормальной влажности (более 0,6-0,7% в день за первые б дней инкубации - 3,6-4,2%).</t>
  </si>
  <si>
    <t>Среднесуточная потеря веса за вторые 6 дней инкубации должна составлять  — 0,7—0,8%.</t>
  </si>
  <si>
    <t>Потерю веса яиц можно определять и по размерам воздушной камеры - диаметр  в 6 дней — 18мм, а высота —  5 мм.</t>
  </si>
  <si>
    <t>вентиляция, охлаждение</t>
  </si>
  <si>
    <t>осмотры яиц</t>
  </si>
  <si>
    <r>
      <rPr>
        <b/>
        <sz val="8"/>
        <color theme="1"/>
        <rFont val="Calibri"/>
        <family val="2"/>
        <charset val="204"/>
        <scheme val="minor"/>
      </rPr>
      <t>3-й осмотр                          на 11-й день</t>
    </r>
    <r>
      <rPr>
        <sz val="8"/>
        <color theme="1"/>
        <rFont val="Calibri"/>
        <family val="2"/>
        <scheme val="minor"/>
      </rPr>
      <t xml:space="preserve">  - контроль зарастания аллантоиса, выборочное взвешивание яиц, корректировка режима инкубации</t>
    </r>
  </si>
  <si>
    <t xml:space="preserve">До наклева первоначальный вес  яиц при хорошем развитии  снижается на 12-14 %, причем в первые дни меньше, чем в конце. На 11-й день - 7-9%. </t>
  </si>
  <si>
    <t>повороты, положение</t>
  </si>
  <si>
    <t>уход зародыша внутрь яйца</t>
  </si>
  <si>
    <t>эмбрион                        5</t>
  </si>
  <si>
    <t xml:space="preserve">4             хорошо виден </t>
  </si>
  <si>
    <t xml:space="preserve"> С 3 по 6-й дн. при перегреве нарушение отделения зародыша от желтка и появление эктопии. </t>
  </si>
  <si>
    <r>
      <rPr>
        <b/>
        <sz val="8"/>
        <color theme="1"/>
        <rFont val="Calibri"/>
        <family val="2"/>
        <scheme val="minor"/>
      </rPr>
      <t>Очень опасен перегрев.</t>
    </r>
    <r>
      <rPr>
        <sz val="8"/>
        <color theme="1"/>
        <rFont val="Calibri"/>
        <family val="2"/>
        <scheme val="minor"/>
      </rPr>
      <t xml:space="preserve">  Период от 1б до 48 час. - резкое изменение реакции зародыша на температуру- 40-41° приводит к расстройству развития и уродству.</t>
    </r>
  </si>
  <si>
    <t>11 смыкание аллан-тоиса</t>
  </si>
  <si>
    <t>21                    вывод массовый</t>
  </si>
  <si>
    <t>22 вывод отстающих и крупных</t>
  </si>
  <si>
    <t xml:space="preserve">суточные цыплята </t>
  </si>
  <si>
    <t>влажность надо увеличить в последние 2-3 дня для облегчения проклева и дружного вывода цыплят</t>
  </si>
  <si>
    <t>6                                       уход эмбриона внутрь</t>
  </si>
  <si>
    <t>Потери массы яйца от закладки до 18 дня должны составлять 12%. Изменение влажности.</t>
  </si>
  <si>
    <r>
      <rPr>
        <b/>
        <sz val="8"/>
        <color theme="1"/>
        <rFont val="Calibri"/>
        <family val="2"/>
        <charset val="204"/>
        <scheme val="minor"/>
      </rPr>
      <t>2-й осмотр</t>
    </r>
    <r>
      <rPr>
        <sz val="8"/>
        <color theme="1"/>
        <rFont val="Calibri"/>
        <family val="2"/>
        <scheme val="minor"/>
      </rPr>
      <t xml:space="preserve">                                           </t>
    </r>
    <r>
      <rPr>
        <b/>
        <sz val="8"/>
        <color theme="1"/>
        <rFont val="Calibri"/>
        <family val="2"/>
        <charset val="204"/>
        <scheme val="minor"/>
      </rPr>
      <t>на 7-й день</t>
    </r>
    <r>
      <rPr>
        <sz val="8"/>
        <color theme="1"/>
        <rFont val="Calibri"/>
        <family val="2"/>
        <scheme val="minor"/>
      </rPr>
      <t xml:space="preserve"> хорошо развитый куриный зародыш не виден, так как глубоко погружен внутрь яйца.  Удаление яиц с "кровяными кольцами" (1-2% - норма).                 Выборочное взвешивание яиц. Корректировка режима инкубации.</t>
    </r>
  </si>
  <si>
    <t>1й,                            вторая половина суток</t>
  </si>
  <si>
    <t>первоначальный вес яйца</t>
  </si>
  <si>
    <t>38-38,4</t>
  </si>
  <si>
    <r>
      <rPr>
        <b/>
        <sz val="8"/>
        <color theme="1"/>
        <rFont val="Calibri"/>
        <family val="2"/>
        <charset val="204"/>
        <scheme val="minor"/>
      </rPr>
      <t>4-й осморт                       на 19-20-й день</t>
    </r>
    <r>
      <rPr>
        <sz val="8"/>
        <color theme="1"/>
        <rFont val="Calibri"/>
        <family val="2"/>
        <charset val="204"/>
        <scheme val="minor"/>
      </rPr>
      <t xml:space="preserve"> - хорошо развитый цыпленок занимает примерно 2/3 яйца. Он уже не просвечивается и выглядит темным. </t>
    </r>
  </si>
  <si>
    <r>
      <t xml:space="preserve"> Характерна для</t>
    </r>
    <r>
      <rPr>
        <b/>
        <sz val="8"/>
        <color theme="1"/>
        <rFont val="Calibri"/>
        <family val="2"/>
        <scheme val="minor"/>
      </rPr>
      <t xml:space="preserve"> старых яиц</t>
    </r>
    <r>
      <rPr>
        <sz val="8"/>
        <color theme="1"/>
        <rFont val="Calibri"/>
        <family val="2"/>
        <scheme val="minor"/>
      </rPr>
      <t xml:space="preserve"> малая потеря веса во вторую половину инкубации даже при значительном снижении влажности.                                                                                    Масса цыпленка сразу после выборки должна составлять 67-68% от первоначальной массы яйца:</t>
    </r>
  </si>
  <si>
    <t xml:space="preserve">Перегрев яйца в выводном шкафу не всегда вызывает гибель птенцов, но часто является причиной ухудшения качества цыплят на выборке, повышенной их отбраковке и ухудшению роста. </t>
  </si>
  <si>
    <t>33-34</t>
  </si>
  <si>
    <t>инкуба-ционный шкаф</t>
  </si>
  <si>
    <t>норма веса яйца-</t>
  </si>
  <si>
    <t xml:space="preserve">нижняя граница веса яйца - </t>
  </si>
  <si>
    <t>Норма веса цыплят сразу после выборки -</t>
  </si>
  <si>
    <t>20    закрытие пупочного кольца</t>
  </si>
  <si>
    <t xml:space="preserve">При повышенной температуре закрытие пупочного кольца происходит слишком быстро, и часть желтка остается снаружи. </t>
  </si>
  <si>
    <t xml:space="preserve"> если яйца хранились до инкубации 2 недели, оптимальный выход массы составит  68-69%. </t>
  </si>
  <si>
    <t>выход массы цыплят &gt; 68%</t>
  </si>
  <si>
    <t>выход массы цыплят &lt; 67%</t>
  </si>
  <si>
    <r>
      <rPr>
        <b/>
        <sz val="8"/>
        <color theme="1"/>
        <rFont val="Calibri"/>
        <family val="2"/>
        <charset val="204"/>
        <scheme val="minor"/>
      </rPr>
      <t>цыплята с повышенной массой</t>
    </r>
    <r>
      <rPr>
        <sz val="8"/>
        <color theme="1"/>
        <rFont val="Calibri"/>
        <family val="2"/>
        <scheme val="minor"/>
      </rPr>
      <t xml:space="preserve"> - инкубация при пониженной температуре, или повышенной влажности, или быстро забрали из выводного шкафа,  длительное хранение яиц,  яица от слишком молодого или слишком              старого стада</t>
    </r>
  </si>
  <si>
    <r>
      <rPr>
        <b/>
        <sz val="8"/>
        <color theme="1"/>
        <rFont val="Calibri"/>
        <family val="2"/>
        <charset val="204"/>
        <scheme val="minor"/>
      </rPr>
      <t xml:space="preserve">цыплята с низкой массой </t>
    </r>
    <r>
      <rPr>
        <sz val="8"/>
        <color theme="1"/>
        <rFont val="Calibri"/>
        <family val="2"/>
        <scheme val="minor"/>
      </rPr>
      <t>имеют повышенный риск обезвоживания и низкий запас желтка - инкубация при повышенной температуре, или пониженной влажности, или долго находились в выводном шкафу</t>
    </r>
  </si>
  <si>
    <t>Цыплята из крупных яиц выводятся позже и крупнее.</t>
  </si>
  <si>
    <r>
      <rPr>
        <b/>
        <sz val="9"/>
        <color theme="1"/>
        <rFont val="Calibri"/>
        <family val="2"/>
        <charset val="204"/>
        <scheme val="minor"/>
      </rPr>
      <t>Небольшое усиление вентиляции                  с</t>
    </r>
    <r>
      <rPr>
        <sz val="9"/>
        <color theme="1"/>
        <rFont val="Calibri"/>
        <family val="2"/>
        <charset val="204"/>
        <scheme val="minor"/>
      </rPr>
      <t xml:space="preserve"> 6-го по 10-й день. </t>
    </r>
  </si>
  <si>
    <r>
      <t xml:space="preserve">с 12-го по 17-й день </t>
    </r>
    <r>
      <rPr>
        <b/>
        <sz val="9"/>
        <color theme="1"/>
        <rFont val="Calibri"/>
        <family val="2"/>
        <charset val="204"/>
        <scheme val="minor"/>
      </rPr>
      <t>проветривание</t>
    </r>
    <r>
      <rPr>
        <sz val="9"/>
        <color theme="1"/>
        <rFont val="Calibri"/>
        <family val="2"/>
        <charset val="204"/>
        <scheme val="minor"/>
      </rPr>
      <t xml:space="preserve">                2 раза в сутки                                по 5 мин</t>
    </r>
  </si>
  <si>
    <t xml:space="preserve">Если поворачивание яиц прекращают на несколько дней, белок слипается с желтковым мешком и вместе с ним втягивается в брюшную полость цыпленка. </t>
  </si>
  <si>
    <t>температура</t>
  </si>
  <si>
    <t>влажность</t>
  </si>
  <si>
    <t>Старые яйца</t>
  </si>
  <si>
    <t>плохое питание родителей</t>
  </si>
  <si>
    <t>оценка вывода</t>
  </si>
  <si>
    <t>перегрев</t>
  </si>
  <si>
    <t>недогрев</t>
  </si>
  <si>
    <t>высокая</t>
  </si>
  <si>
    <t>низкая</t>
  </si>
  <si>
    <t>не охлаждать</t>
  </si>
  <si>
    <t xml:space="preserve">повышенная влажность </t>
  </si>
  <si>
    <r>
      <t xml:space="preserve">В первые 6-7 дней до ухода эмбриона внурть яйца лучше переворачивать и перекладывать (от углов и краев к центру- если нет вентилятора) </t>
    </r>
    <r>
      <rPr>
        <b/>
        <sz val="8"/>
        <color theme="1"/>
        <rFont val="Calibri"/>
        <family val="2"/>
        <charset val="204"/>
        <scheme val="minor"/>
      </rPr>
      <t>каждые 2-3 часа</t>
    </r>
    <r>
      <rPr>
        <sz val="8"/>
        <color theme="1"/>
        <rFont val="Calibri"/>
        <family val="2"/>
        <scheme val="minor"/>
      </rPr>
      <t xml:space="preserve">                                          3,  6,  9,  12, 15,18,21,24                                       не менее 8 раз в сутки во избежание прилипания эмбриона к подскорлупной оболочке. </t>
    </r>
    <r>
      <rPr>
        <sz val="8"/>
        <color theme="1"/>
        <rFont val="Calibri"/>
        <family val="2"/>
        <charset val="204"/>
      </rPr>
      <t xml:space="preserve"> Лучшее положение яйца - наклонное под 45⁰ для лучшего дыхания зародыша. Повороты  вокруг оси (лучше по трем меткам) или покачивания лотков. Угол наклона - не менее 45⁰.</t>
    </r>
  </si>
  <si>
    <t>день (сутки) инкубации</t>
  </si>
  <si>
    <t>после ухода зародыша внутрь можно переворачивать уже через 4 часа 3, 7, 11, 15, 19, 23 или с ночным интервалом в 5-7часов 6,9,13,17,21,24. После начала роста аллантоиса и до его полного смыкания лучшее положение для хорошего роста и правильного смыкания аллантоиса - горизонтальное. Повороты вокруг оси (лучше по трем меткам).</t>
  </si>
  <si>
    <t>с 12 по 19-е сутки охлаждать до 30⁰  30-40 мин 2 раза в сутки</t>
  </si>
  <si>
    <r>
      <t xml:space="preserve">С 6-го до 10 день -рост аллантоиса. </t>
    </r>
    <r>
      <rPr>
        <b/>
        <sz val="9"/>
        <color theme="1"/>
        <rFont val="Calibri"/>
        <family val="2"/>
        <scheme val="minor"/>
      </rPr>
      <t xml:space="preserve">Повышенная температура </t>
    </r>
    <r>
      <rPr>
        <sz val="9"/>
        <color theme="1"/>
        <rFont val="Calibri"/>
        <family val="2"/>
        <scheme val="minor"/>
      </rPr>
      <t xml:space="preserve">начинает уже задерживать рост зародыша.  </t>
    </r>
    <r>
      <rPr>
        <b/>
        <sz val="9"/>
        <color theme="1"/>
        <rFont val="Calibri"/>
        <family val="2"/>
        <charset val="204"/>
        <scheme val="minor"/>
      </rPr>
      <t>Критичная температура 39,5</t>
    </r>
    <r>
      <rPr>
        <b/>
        <sz val="9"/>
        <color theme="1"/>
        <rFont val="Calibri"/>
        <family val="2"/>
        <charset val="204"/>
      </rPr>
      <t>⁰</t>
    </r>
  </si>
  <si>
    <r>
      <rPr>
        <b/>
        <sz val="8"/>
        <color theme="1"/>
        <rFont val="Calibri"/>
        <family val="2"/>
        <charset val="204"/>
        <scheme val="minor"/>
      </rPr>
      <t>Усиление вентиляции.</t>
    </r>
    <r>
      <rPr>
        <sz val="8"/>
        <color theme="1"/>
        <rFont val="Calibri"/>
        <family val="2"/>
        <scheme val="minor"/>
      </rPr>
      <t xml:space="preserve"> 11-е сутки охлаждать до 30</t>
    </r>
    <r>
      <rPr>
        <sz val="8"/>
        <color theme="1"/>
        <rFont val="Calibri"/>
        <family val="2"/>
        <charset val="204"/>
      </rPr>
      <t>⁰</t>
    </r>
    <r>
      <rPr>
        <sz val="8"/>
        <color theme="1"/>
        <rFont val="Calibri"/>
        <family val="2"/>
      </rPr>
      <t xml:space="preserve">  10-12 мин 2 раза в сутки</t>
    </r>
  </si>
  <si>
    <r>
      <t>после смыкания аллантоиса лучшее положение - наклонное 45</t>
    </r>
    <r>
      <rPr>
        <sz val="8"/>
        <color theme="1"/>
        <rFont val="Calibri"/>
        <family val="2"/>
      </rPr>
      <t xml:space="preserve">⁰ </t>
    </r>
    <r>
      <rPr>
        <sz val="8"/>
        <color theme="1"/>
        <rFont val="Calibri"/>
        <family val="2"/>
        <scheme val="minor"/>
      </rPr>
      <t xml:space="preserve"> для правильного выбора поло-жения эмбриона.</t>
    </r>
  </si>
  <si>
    <t>можно реже поворачивать 4 раза в сутки -                                   6, 12, 18, 24</t>
  </si>
  <si>
    <r>
      <t xml:space="preserve">с 20-го дня </t>
    </r>
    <r>
      <rPr>
        <b/>
        <sz val="8"/>
        <color theme="1"/>
        <rFont val="Calibri"/>
        <family val="2"/>
        <charset val="204"/>
        <scheme val="minor"/>
      </rPr>
      <t>не поворачивать</t>
    </r>
    <r>
      <rPr>
        <sz val="8"/>
        <color theme="1"/>
        <rFont val="Calibri"/>
        <family val="2"/>
        <scheme val="minor"/>
      </rPr>
      <t>,  только перекла-дывать 2-3 раза в сутки (если без вентилятора)</t>
    </r>
  </si>
  <si>
    <t>после вывода - первые 4-6 часов идет созревание цыплят, затем их вынуть, но не позже 12 часов, иначе идет обезвоживание цыплят</t>
  </si>
  <si>
    <t>смесь: молоко с сырым желтком, можно добавить сухое молоко или детское питание</t>
  </si>
  <si>
    <t>напоить и накормить из пипетки каждого цыпленка  сразу при выемке  - это способствует бОльшей защищенности и иммунитету и дает хороший старт для развития и роста, дольше используется резервный желток (хорошо).</t>
  </si>
  <si>
    <t>За 2 дня до вывода, переворачивания прекращают, и все яйца обязательно располагают горизонтально с небольшим интервалом . При наклеве  местом наклева повернуть вверх.</t>
  </si>
  <si>
    <t>при пониженной влажности цыплята травмируют суставы, используя все силы, чтобы разбить скорлупу и выбраться наружу. Можно наклюнутые яйца сбрызгивать водой из пульвирезатора.  Регулировать влажность не заслонкой поступления свежего воздуха в инкубатор, а добавлением 3-х ванночек с теплой водой. Или включать водонагреватель поддона на максимальную температуру.</t>
  </si>
  <si>
    <t>первый раз -                      через 12 час</t>
  </si>
  <si>
    <t>вентиляция свежим воздухом, охлаждение</t>
  </si>
  <si>
    <r>
      <t>со 2-го по 10-й день охлаждать до 30</t>
    </r>
    <r>
      <rPr>
        <sz val="9"/>
        <color theme="1"/>
        <rFont val="Calibri"/>
        <family val="2"/>
      </rPr>
      <t>⁰ 4-5 мин 1 раз в сутки</t>
    </r>
  </si>
  <si>
    <t xml:space="preserve">По 4-6 день яйцо мало защищено от потери воды из белка. Испарение воды в яйце  зависит от  влажности воздуха инкубатора, скорости его движения и температуры. Потеря воды яйцом невозместима.  Хорошее обогревание яиц наряду с повышенной температурой и повышенной влажностью в первые дни инкубации усиливает рост и развитие зародыша.                                                                    2 ванночки с теплой водой.                                                           Для регулировки в пенопластовых инкубаторах  под них можно устанавливать поддон с водой, в который положить аквариумный водонагреватель, и включить его на максимальную температуру. </t>
  </si>
  <si>
    <r>
      <t xml:space="preserve">С 6-го по 10 дня - рост аллантоиса.  Особенно заметную задержку роста и развития вызывает </t>
    </r>
    <r>
      <rPr>
        <b/>
        <sz val="9"/>
        <color theme="1"/>
        <rFont val="Calibri"/>
        <family val="2"/>
        <scheme val="minor"/>
      </rPr>
      <t>повышенная влажность</t>
    </r>
    <r>
      <rPr>
        <sz val="9"/>
        <color theme="1"/>
        <rFont val="Calibri"/>
        <family val="2"/>
        <scheme val="minor"/>
      </rPr>
      <t>, которая затрудняет удаление из аллантоиса излишней воды.  Влажность снизить. 1 ванночка. Или уменьшить нагрев температуры воды в поддоне, или выключить водонагреватель.</t>
    </r>
  </si>
  <si>
    <t>Влажность поддерживать низкую. 1 ванночка. Или уменьшить нагрев температуры воды в поддоне, или выключить водонагреватель.</t>
  </si>
  <si>
    <t>Цыплята пушистые, подвижные, но мелкие</t>
  </si>
  <si>
    <t>Проклев есть, но цыплята приклеиваются к скорлупе и в основном погибают</t>
  </si>
  <si>
    <t xml:space="preserve">не страшен </t>
  </si>
  <si>
    <t xml:space="preserve">Недогрев на любой стадии инкубации замедляет рост и развитие зародышей. Они хуже используют белок. В результате много зародышей погибает перед вылуплением, у других вывод задерживается, растянут, у большинства цыплят (утят и др.) увеличенный живот и незажившая пуповина. Кроме того, признаками недогрева яиц в первой половине инкубационного периода являются: кишечник, переполненный жидкостью с примесью крови, часто увеличение почек и неравномерная окраска печени, отек с геморрагиями в области шеи.  </t>
  </si>
  <si>
    <t>недоста-точный газообмен, вентиляция</t>
  </si>
  <si>
    <t xml:space="preserve"> Проклев в остром конце или по середине яйца.                     Много задох-ликов.                             Большой падеж цыплят в первые 2-3 дня. </t>
  </si>
  <si>
    <t>вывод начинается несколько раньше срока.</t>
  </si>
  <si>
    <t>Яйца сильно теряют в весе, размеры воздушных камер увеличены. Сроки вылупления птенцов ранние, птенцы мелкие.</t>
  </si>
  <si>
    <t xml:space="preserve"> Много задох-ликов.  Большой падеж цыплят в первые 2-3 дня. </t>
  </si>
  <si>
    <t>21                    вывод мас-совый</t>
  </si>
  <si>
    <t>рост аллан-тоиса            7</t>
  </si>
  <si>
    <t>1й,                            вторая поло-вина суток</t>
  </si>
  <si>
    <t>средняя эмбриональная смертность - 8-14 дней</t>
  </si>
  <si>
    <t xml:space="preserve"> Брюшная полость остается открытой, кишечник, печень, желудок и сердце свисают в желток (эктопия), присыхание эмбриона к подскорлупным оболочкам, кровоизлияния в коже, печени, почках, сердце, желточном мешке и головном мозге, положение зародыша ненормальное</t>
  </si>
  <si>
    <t>к 11 -му дню температура яйца достигает температуры воздуха инкубатора, а в последующие дни — превышает на 2-3⁰С.</t>
  </si>
  <si>
    <t xml:space="preserve"> По размерам воздушной камеры. Ее диаметр в 12дней — около 28мм, а высота  —  6 мм.</t>
  </si>
  <si>
    <t xml:space="preserve">Поздняя эмбриональная смертность - 17 - 21день из-за длительного перегрева. </t>
  </si>
  <si>
    <t>Преждевременный наклев, вывод мелкий и недоразвитый, остатки частично неиспользованного белка - незначительный перегрев.</t>
  </si>
  <si>
    <t>неправиль-ное положение эмбриона — головой к острому концу яйца.  Частая гибель при выводе.</t>
  </si>
  <si>
    <t xml:space="preserve">возникно-вение разнооб-разных дефектов, в том числе пороков сердца. </t>
  </si>
  <si>
    <t xml:space="preserve">Отставание развития зародышей  и при втором, и при третьем просвечивании. Характерна  малая потеря веса во вторую половину инкубации даже при значи-тельном снижении влажности. </t>
  </si>
  <si>
    <t xml:space="preserve">Вывод из старых яиц начинается поздно, продолжается долго. Цыплята слабые, грязные, с большими животами. </t>
  </si>
  <si>
    <t>вывод-ной шкаф</t>
  </si>
  <si>
    <t xml:space="preserve">При высокой влажности часто белок позднее охватывается аллантоисом. </t>
  </si>
  <si>
    <t>во второй половине после замыканий аллантоиса  в яйце вместо потребления тепла начинается его выделение.  Температура яйца превышает температуру воздуха  на 2-3⁰С.</t>
  </si>
  <si>
    <t>С 12-х суток температура яйца превышает температуру воздуха  на 2-3⁰С. Идет перегрев яйца.</t>
  </si>
  <si>
    <t>средняя эмбриональная смертность - 8-14 дн.</t>
  </si>
  <si>
    <t xml:space="preserve">При просвечивании на последних днях инкубации в большинстве яиц границы воздушной камеры ровные, в зародышевых оболочках видна жидкость. </t>
  </si>
  <si>
    <t xml:space="preserve">Проклев скорлупы и вывод запаздывают, растягиваются. Иногда наступает гибель невылупившихся птенцов в момент проклева: они захлебываются в неиспользованных околоплодных жидкостях. Часть молодняка погибает в результате присыхания кожи и клюва к скорлупе на месте проклева. </t>
  </si>
  <si>
    <t xml:space="preserve">отрицательное влияние на рост и развитие зародыша; уменьшение испарения воды из аллантоиса сильно задерживает обмен веществ </t>
  </si>
  <si>
    <t xml:space="preserve"> сроки вылупления птенцов увеличиваются. При недогреве большинство вылупившихся птенцов остаются живыми, однако их смертность впоследствии достаточно высока.</t>
  </si>
  <si>
    <r>
      <t>только максимальная вентиляция</t>
    </r>
    <r>
      <rPr>
        <sz val="8"/>
        <color theme="1"/>
        <rFont val="Calibri"/>
        <family val="2"/>
        <charset val="204"/>
        <scheme val="minor"/>
      </rPr>
      <t xml:space="preserve"> (открыты все вентиляционные отверстия),                                         </t>
    </r>
    <r>
      <rPr>
        <b/>
        <sz val="8"/>
        <color theme="1"/>
        <rFont val="Calibri"/>
        <family val="2"/>
        <charset val="204"/>
        <scheme val="minor"/>
      </rPr>
      <t xml:space="preserve"> не охлаждать. </t>
    </r>
    <r>
      <rPr>
        <sz val="8"/>
        <color theme="1"/>
        <rFont val="Calibri"/>
        <family val="2"/>
        <charset val="204"/>
        <scheme val="minor"/>
      </rPr>
      <t>В некоторых инкубаторах увеличивают влажность закрытием заслонки, что ухудшает поступление свежего воздуха</t>
    </r>
  </si>
  <si>
    <t xml:space="preserve">Цыплята пушистые, подвижные, но мелкие. Относительно высок процент "задохликов". </t>
  </si>
  <si>
    <t xml:space="preserve">покрасневшие и припухшие суставы. Крайняя форма - искривленные лапки.  </t>
  </si>
  <si>
    <t xml:space="preserve"> Вылупление запаздывает; птенцы с трудом освобождаются от скорлупы; отстают в росте, плохо держатся на ногах, у большинства цыплят увеличенный живот и незажившая пуповина; скорлупа внутри мокрая, грязная и бледная.</t>
  </si>
  <si>
    <t>Недогрев на любой стадии инкубации замедляет рост и развитие зародышей. Они хуже используют белок. В результате много зародышей погибает перед вылуплением, у других вывод задерживается, растянут</t>
  </si>
  <si>
    <t>цыплят с патологией пуха - "толстый" пух, "проволоч-ный" пух, редкий пух. Причина связана с недостатком витамина В2 в пиковый период яйцекладки</t>
  </si>
  <si>
    <t xml:space="preserve">Отставание развития зародышей  и при последнем просвечивании. Характерна  малая потеря веса во вторую половину инкубации даже при значи-тельном снижении влажности. </t>
  </si>
  <si>
    <r>
      <rPr>
        <b/>
        <sz val="8"/>
        <color theme="1"/>
        <rFont val="Calibri"/>
        <family val="2"/>
        <charset val="204"/>
        <scheme val="minor"/>
      </rPr>
      <t>1 й осмотр</t>
    </r>
    <r>
      <rPr>
        <sz val="8"/>
        <color theme="1"/>
        <rFont val="Calibri"/>
        <family val="2"/>
        <charset val="204"/>
        <scheme val="minor"/>
      </rPr>
      <t xml:space="preserve"> яиц овоскопом на 4-5 день, легко можно отличить неоплодотворенные яйца от оплодотворенных, удаление неоплода. </t>
    </r>
    <r>
      <rPr>
        <b/>
        <sz val="8"/>
        <color theme="1"/>
        <rFont val="Calibri"/>
        <family val="2"/>
        <charset val="204"/>
        <scheme val="minor"/>
      </rPr>
      <t>Опасность застудить яйца при осмотре.</t>
    </r>
  </si>
  <si>
    <t>В первые дни инкубации старые яйца намного теряют в весе даже при нормаль-ной влажности (более 0,6-0,7% в день за первые б дней инкубации).  Сильное отставание развития зародыша.  Отход яиц при первом просмотре очень большой.</t>
  </si>
  <si>
    <t>с 10 по 14й день повышенная смертность эмбриона от авитаминоза D, особенно в зимний период или при клеточном содержании. Птица несет много яиц мелких и неправиль-ной формы, с тонкой скорлупой, белок жидкий, желток очень подвижен. Во время инкубации заметно отставание роста зародыша. Мертвые зародыши с эмбрио-нальной микседемой: тело зародыша отечное, кожа утолщена, набухшая, часто гипере-мирована; печень серо-желтого цвета (жировое перерожде-ние), твердая, хрупкая. Хорошо яйца облучать кварцевой лампой - дезинфекция и выработка витамина  D.</t>
  </si>
  <si>
    <t xml:space="preserve">При отходе  ложный неоплод и кровь-кольцо выше 3% - обратить внимание на хранение яйца. Яйцо должно быть быстро охлаждено ниже 20°С в течение 6 часов.  Картон.лотки препятствуют охлаждению </t>
  </si>
  <si>
    <t> Яйца излишне теряют безвозвратно влагу (плохо), размеры воздушных камер увеличены.</t>
  </si>
  <si>
    <t>Много неоплода - нарушение витамин.питания родит. семьи, молодые-старые, худые-ожиревшие петухи и куры, заболевания ног, лекарства, токсины в корме, скученность, каннибализм</t>
  </si>
  <si>
    <t>Вывод хороший, если смерт-ность заро-дышей не превышает:
при контрольном просмотре на 7-й день                               1-2% (кровяные кольца).  Отход неоплода, старых или грязных яиц или плохо хранившихся</t>
  </si>
  <si>
    <t xml:space="preserve"> Проклев в остром конце или по середине яйца. Частая гибель при выводе. Разные дефекты, в т.ч. порок сердца. </t>
  </si>
  <si>
    <r>
      <rPr>
        <b/>
        <sz val="9"/>
        <color theme="1"/>
        <rFont val="Calibri"/>
        <family val="2"/>
        <charset val="204"/>
        <scheme val="minor"/>
      </rPr>
      <t>неправильное положение</t>
    </r>
    <r>
      <rPr>
        <sz val="9"/>
        <color theme="1"/>
        <rFont val="Calibri"/>
        <family val="2"/>
        <scheme val="minor"/>
      </rPr>
      <t>. Причины: 1. Яйца расположены острым концом вверх или лежат.                                    2. Неадекватные или неправильные повороты.                                          3. Высокая или низкая температура инкубации.                                              4. Высокая влажность. ...</t>
    </r>
  </si>
  <si>
    <t>11 смыка-ние аллан-тоиса</t>
  </si>
  <si>
    <t>20    закры-тие пупоч. кольца</t>
  </si>
  <si>
    <t xml:space="preserve">Яйца сильно теряют в весе, размеры воздушных камер увеличены. Сроки вылупления птенцов ранние, птенцы мелкие. Скорлупа ломкая и сухая, с плотными подскорлупными оболочками. Цыплята часто травмируют суставы, используя все силы, чтобы разбить скорлупу и выбраться наружу. У них покрасневшие и припухшие суставы. Крайняя форма - искрив-ленные лапки.  </t>
  </si>
  <si>
    <r>
      <rPr>
        <b/>
        <sz val="8"/>
        <color theme="1"/>
        <rFont val="Calibri"/>
        <family val="2"/>
        <scheme val="minor"/>
      </rPr>
      <t>оплодотворенность яиц</t>
    </r>
    <r>
      <rPr>
        <sz val="8"/>
        <color theme="1"/>
        <rFont val="Calibri"/>
        <family val="2"/>
        <scheme val="minor"/>
      </rPr>
      <t xml:space="preserve"> - выражается процентным отношением количества оплодотворенных яиц к количеству заложенных яиц на инкубацию; 
</t>
    </r>
    <r>
      <rPr>
        <b/>
        <sz val="8"/>
        <color theme="1"/>
        <rFont val="Calibri"/>
        <family val="2"/>
        <scheme val="minor"/>
      </rPr>
      <t xml:space="preserve">выводимость яиц </t>
    </r>
    <r>
      <rPr>
        <sz val="8"/>
        <color theme="1"/>
        <rFont val="Calibri"/>
        <family val="2"/>
        <scheme val="minor"/>
      </rPr>
      <t xml:space="preserve">– процентным отношением количества выведенного кондиционного молодняка к количеству оплодотворенных яиц;
</t>
    </r>
    <r>
      <rPr>
        <b/>
        <sz val="8"/>
        <color theme="1"/>
        <rFont val="Calibri"/>
        <family val="2"/>
        <scheme val="minor"/>
      </rPr>
      <t>вывод молодняка</t>
    </r>
    <r>
      <rPr>
        <sz val="8"/>
        <color theme="1"/>
        <rFont val="Calibri"/>
        <family val="2"/>
        <scheme val="minor"/>
      </rPr>
      <t xml:space="preserve"> – процентным отношением количества выведенного кондиционного молодняка к количеству заложенных на инкубацию яиц.</t>
    </r>
  </si>
  <si>
    <t xml:space="preserve">суточ-ные цып-лята </t>
  </si>
  <si>
    <t>инкуба-цион-ный шкаф</t>
  </si>
  <si>
    <t>22 вывод отста-ющих и круп-ных</t>
  </si>
  <si>
    <t xml:space="preserve">Вывод хороший, если смертность зародышей не превышает при выводе                            3-4% (задохлики). </t>
  </si>
  <si>
    <t>Вывод хороший, если смертность зародышей не превышает при просмотре на 11-й день                               2-3% (замершие)</t>
  </si>
  <si>
    <t>эмбри-он                        5</t>
  </si>
  <si>
    <t>1й,                            первые                                   12-16 часов</t>
  </si>
  <si>
    <t>1й,                              первые                                   12-16 часов</t>
  </si>
  <si>
    <t>повышен-ное количество уродств, особенно головы, черепа, клюва</t>
  </si>
  <si>
    <t>Признаки перегрева яиц в первые два дня инкубации — это уродство головы, глаз, клюва и челюстей, вывод начинается несколько раньше срока.</t>
  </si>
  <si>
    <t>31,5- 33-  34</t>
  </si>
  <si>
    <t>65-   70-  80</t>
  </si>
  <si>
    <t>введите дату начала инкубации</t>
  </si>
  <si>
    <t>Дата</t>
  </si>
  <si>
    <t>20-го втягивание желточного мешка в брюшную полость.</t>
  </si>
  <si>
    <r>
      <t xml:space="preserve">Если излишнее тепло с яйца не снимать, то с 15-го дня - угроза перегрева эмбрионов и задержка развития. Необходимо поддерживать 37,5-37,8 </t>
    </r>
    <r>
      <rPr>
        <sz val="8"/>
        <color theme="1"/>
        <rFont val="Calibri"/>
        <family val="2"/>
        <charset val="204"/>
      </rPr>
      <t>⁰</t>
    </r>
    <r>
      <rPr>
        <sz val="8"/>
        <color theme="1"/>
        <rFont val="Calibri"/>
        <family val="2"/>
        <scheme val="minor"/>
      </rPr>
      <t>С. При контактном измерении на яйце может наблюдаться повышенная температура.</t>
    </r>
  </si>
  <si>
    <t>последние 2 дня поддерживать повышенную влажность</t>
  </si>
  <si>
    <t>первые 10 дней поддерживать повышенную влажность</t>
  </si>
  <si>
    <t>остальной срок - 45-50%</t>
  </si>
  <si>
    <r>
      <t xml:space="preserve">С 6-го дня  повышенная температура начинает уже задерживать рост зародыша.  </t>
    </r>
    <r>
      <rPr>
        <b/>
        <sz val="9"/>
        <color theme="1"/>
        <rFont val="Calibri"/>
        <family val="2"/>
        <charset val="204"/>
        <scheme val="minor"/>
      </rPr>
      <t>Критичная температура 39,5⁰</t>
    </r>
  </si>
  <si>
    <t>лучше вечером, тогда вывод  - с утра</t>
  </si>
  <si>
    <t>37,2-37,5</t>
  </si>
  <si>
    <t>37,2-37,3</t>
  </si>
  <si>
    <t>37,5-38,0</t>
  </si>
  <si>
    <t xml:space="preserve">Вывод из старых яиц начинается поздно, продолжа-ется долго. Цыплята слабые, грязные, с большими животами. </t>
  </si>
  <si>
    <t xml:space="preserve"> Проклев в остром конце или по середине яйца.  Много задохликов.    Большой падеж цыплят в первые 2-3 дня. </t>
  </si>
  <si>
    <r>
      <t xml:space="preserve">Если температура поверхности яйца превышает </t>
    </r>
    <r>
      <rPr>
        <b/>
        <sz val="8"/>
        <color theme="1"/>
        <rFont val="Calibri"/>
        <family val="2"/>
        <scheme val="minor"/>
      </rPr>
      <t>допустимый уровень (38,4</t>
    </r>
    <r>
      <rPr>
        <b/>
        <vertAlign val="superscript"/>
        <sz val="8"/>
        <color theme="1"/>
        <rFont val="Calibri"/>
        <family val="2"/>
        <scheme val="minor"/>
      </rPr>
      <t>о</t>
    </r>
    <r>
      <rPr>
        <b/>
        <sz val="8"/>
        <color theme="1"/>
        <rFont val="Calibri"/>
        <family val="2"/>
        <scheme val="minor"/>
      </rPr>
      <t>С)</t>
    </r>
    <r>
      <rPr>
        <sz val="8"/>
        <color theme="1"/>
        <rFont val="Calibri"/>
        <family val="2"/>
        <scheme val="minor"/>
      </rPr>
      <t>, применяют двукратное охлаждение в течение суток, которое проводится отключением электрообогревателей и опрыскиванием яйца слабым раствором марганцовки комнатной температуры. Применение только воздушного охлаждения вентилированием ожидаемого эффекта не дает. Комбинированное охлаждение проводят в течение 15-30 мин с таким расчетом, чтобы температура на яйцах снизилась до 34-32</t>
    </r>
    <r>
      <rPr>
        <vertAlign val="superscript"/>
        <sz val="8"/>
        <color theme="1"/>
        <rFont val="Calibri"/>
        <family val="2"/>
        <scheme val="minor"/>
      </rPr>
      <t xml:space="preserve"> о</t>
    </r>
    <r>
      <rPr>
        <sz val="8"/>
        <color theme="1"/>
        <rFont val="Calibri"/>
        <family val="2"/>
        <scheme val="minor"/>
      </rPr>
      <t xml:space="preserve">С. Чем быстрее восстанавливается необходимая температура в шкафу, тем лучше для развития эмбриона. </t>
    </r>
  </si>
  <si>
    <t xml:space="preserve">недостаточное охлаждение  приводит к неправильному положению в яйце </t>
  </si>
  <si>
    <t>с 18-го по 20-й день проветривание               3-4 раза в сутки                                по 20-30 мин, 1 раз ночью встать - проверить температуру, если большая - применить комбинированное охлаждение, опрыснув яйца водой из пульверизатора.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</si>
</sst>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dd/mm/yy;@"/>
  </numFmts>
  <fonts count="27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9"/>
      <color theme="10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charset val="204"/>
    </font>
    <font>
      <sz val="10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</font>
    <font>
      <b/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charset val="204"/>
      <scheme val="minor"/>
    </font>
    <font>
      <u/>
      <sz val="8"/>
      <color theme="10"/>
      <name val="Calibri"/>
      <family val="2"/>
      <scheme val="minor"/>
    </font>
    <font>
      <b/>
      <sz val="8"/>
      <color theme="1"/>
      <name val="Calibri"/>
      <family val="2"/>
      <scheme val="minor"/>
    </font>
    <font>
      <vertAlign val="superscript"/>
      <sz val="8"/>
      <color theme="1"/>
      <name val="Calibri"/>
      <family val="2"/>
      <scheme val="minor"/>
    </font>
    <font>
      <b/>
      <sz val="8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</font>
    <font>
      <b/>
      <vertAlign val="superscript"/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color theme="1"/>
      <name val="Calibri"/>
      <family val="2"/>
    </font>
    <font>
      <b/>
      <sz val="9"/>
      <color theme="1"/>
      <name val="Calibri"/>
      <family val="2"/>
      <charset val="204"/>
    </font>
    <font>
      <sz val="8.5"/>
      <color theme="1"/>
      <name val="Calibri"/>
      <family val="2"/>
      <scheme val="minor"/>
    </font>
    <font>
      <sz val="8"/>
      <color rgb="FFC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45">
    <xf numFmtId="0" fontId="0" fillId="0" borderId="0" xfId="0"/>
    <xf numFmtId="0" fontId="1" fillId="0" borderId="9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2" fillId="0" borderId="3" xfId="1" applyBorder="1" applyAlignment="1">
      <alignment horizontal="center" vertical="center" wrapText="1"/>
    </xf>
    <xf numFmtId="0" fontId="2" fillId="0" borderId="2" xfId="1" applyBorder="1" applyAlignment="1">
      <alignment horizontal="center" vertical="center" wrapText="1"/>
    </xf>
    <xf numFmtId="0" fontId="2" fillId="0" borderId="9" xfId="1" applyBorder="1" applyAlignment="1">
      <alignment horizontal="center" vertical="center" wrapText="1"/>
    </xf>
    <xf numFmtId="0" fontId="7" fillId="0" borderId="10" xfId="1" applyFont="1" applyBorder="1" applyAlignment="1">
      <alignment horizontal="center" vertical="center" wrapText="1"/>
    </xf>
    <xf numFmtId="0" fontId="2" fillId="0" borderId="10" xfId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6" fillId="0" borderId="0" xfId="0" applyFont="1"/>
    <xf numFmtId="0" fontId="7" fillId="0" borderId="3" xfId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14" fillId="0" borderId="3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top" wrapText="1"/>
    </xf>
    <xf numFmtId="0" fontId="9" fillId="0" borderId="0" xfId="0" applyFont="1"/>
    <xf numFmtId="0" fontId="7" fillId="0" borderId="11" xfId="1" applyFont="1" applyBorder="1" applyAlignment="1">
      <alignment horizontal="center" vertical="center" wrapText="1"/>
    </xf>
    <xf numFmtId="0" fontId="1" fillId="0" borderId="9" xfId="0" applyFont="1" applyBorder="1"/>
    <xf numFmtId="0" fontId="1" fillId="0" borderId="9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2" fillId="0" borderId="2" xfId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2" fillId="0" borderId="1" xfId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 wrapText="1"/>
    </xf>
    <xf numFmtId="0" fontId="6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1" xfId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2" fillId="0" borderId="13" xfId="1" applyBorder="1" applyAlignment="1">
      <alignment horizontal="center" vertical="center" wrapText="1"/>
    </xf>
    <xf numFmtId="0" fontId="2" fillId="0" borderId="2" xfId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0" xfId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2" fillId="0" borderId="11" xfId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22" fillId="0" borderId="2" xfId="1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/>
    </xf>
    <xf numFmtId="164" fontId="9" fillId="0" borderId="2" xfId="0" applyNumberFormat="1" applyFont="1" applyBorder="1" applyAlignment="1">
      <alignment horizontal="center" vertical="center" wrapText="1"/>
    </xf>
    <xf numFmtId="164" fontId="9" fillId="0" borderId="4" xfId="0" applyNumberFormat="1" applyFont="1" applyBorder="1" applyAlignment="1">
      <alignment horizontal="center" vertical="center" wrapText="1"/>
    </xf>
    <xf numFmtId="0" fontId="9" fillId="0" borderId="22" xfId="0" applyFont="1" applyBorder="1" applyAlignment="1">
      <alignment vertical="center" wrapText="1"/>
    </xf>
    <xf numFmtId="164" fontId="9" fillId="0" borderId="2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164" fontId="1" fillId="0" borderId="21" xfId="0" applyNumberFormat="1" applyFont="1" applyBorder="1" applyAlignment="1">
      <alignment horizontal="center" vertical="center" wrapText="1"/>
    </xf>
    <xf numFmtId="164" fontId="9" fillId="0" borderId="9" xfId="0" applyNumberFormat="1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wrapText="1"/>
    </xf>
    <xf numFmtId="0" fontId="7" fillId="0" borderId="12" xfId="1" applyFont="1" applyBorder="1" applyAlignment="1">
      <alignment horizontal="center" vertical="center" wrapText="1"/>
    </xf>
    <xf numFmtId="0" fontId="2" fillId="0" borderId="12" xfId="1" applyBorder="1" applyAlignment="1">
      <alignment horizontal="center" vertical="center" wrapText="1"/>
    </xf>
    <xf numFmtId="0" fontId="6" fillId="0" borderId="12" xfId="0" applyFont="1" applyBorder="1" applyAlignment="1">
      <alignment vertical="center" wrapText="1"/>
    </xf>
    <xf numFmtId="0" fontId="1" fillId="0" borderId="1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164" fontId="9" fillId="0" borderId="21" xfId="0" applyNumberFormat="1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8" fillId="0" borderId="4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2" fillId="0" borderId="11" xfId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7" fillId="0" borderId="13" xfId="1" applyFont="1" applyBorder="1" applyAlignment="1">
      <alignment horizontal="center" vertical="center" wrapText="1"/>
    </xf>
    <xf numFmtId="0" fontId="9" fillId="0" borderId="2" xfId="0" applyFont="1" applyBorder="1" applyAlignment="1">
      <alignment vertical="center" wrapText="1"/>
    </xf>
    <xf numFmtId="165" fontId="17" fillId="0" borderId="2" xfId="0" applyNumberFormat="1" applyFont="1" applyBorder="1" applyAlignment="1">
      <alignment horizontal="center" vertical="center" wrapText="1"/>
    </xf>
    <xf numFmtId="165" fontId="1" fillId="0" borderId="10" xfId="0" applyNumberFormat="1" applyFont="1" applyBorder="1" applyAlignment="1">
      <alignment horizontal="center" vertical="center" wrapText="1"/>
    </xf>
    <xf numFmtId="165" fontId="1" fillId="0" borderId="9" xfId="0" applyNumberFormat="1" applyFont="1" applyBorder="1" applyAlignment="1">
      <alignment horizontal="center" vertical="center" wrapText="1"/>
    </xf>
    <xf numFmtId="165" fontId="9" fillId="0" borderId="2" xfId="0" applyNumberFormat="1" applyFont="1" applyBorder="1" applyAlignment="1">
      <alignment horizontal="center" vertical="center" wrapText="1"/>
    </xf>
    <xf numFmtId="165" fontId="9" fillId="0" borderId="10" xfId="0" applyNumberFormat="1" applyFont="1" applyBorder="1" applyAlignment="1">
      <alignment horizontal="center" vertical="center" wrapText="1"/>
    </xf>
    <xf numFmtId="165" fontId="9" fillId="0" borderId="13" xfId="0" applyNumberFormat="1" applyFont="1" applyBorder="1" applyAlignment="1">
      <alignment horizontal="center" vertical="center" wrapText="1"/>
    </xf>
    <xf numFmtId="165" fontId="1" fillId="0" borderId="2" xfId="0" applyNumberFormat="1" applyFont="1" applyBorder="1" applyAlignment="1">
      <alignment horizontal="center" vertical="center" wrapText="1"/>
    </xf>
    <xf numFmtId="165" fontId="9" fillId="0" borderId="21" xfId="0" applyNumberFormat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7" fillId="0" borderId="9" xfId="1" applyFont="1" applyBorder="1" applyAlignment="1">
      <alignment horizontal="center" vertical="center" wrapText="1"/>
    </xf>
    <xf numFmtId="164" fontId="6" fillId="0" borderId="2" xfId="0" applyNumberFormat="1" applyFont="1" applyBorder="1" applyAlignment="1">
      <alignment horizontal="center" vertical="center" wrapText="1"/>
    </xf>
    <xf numFmtId="164" fontId="6" fillId="0" borderId="21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165" fontId="1" fillId="0" borderId="9" xfId="0" applyNumberFormat="1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 wrapText="1"/>
    </xf>
    <xf numFmtId="164" fontId="9" fillId="0" borderId="22" xfId="0" applyNumberFormat="1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18" fillId="0" borderId="4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19" fillId="0" borderId="33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2" xfId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4" fillId="0" borderId="3" xfId="1" applyFont="1" applyBorder="1" applyAlignment="1">
      <alignment horizontal="center" vertical="center" wrapText="1"/>
    </xf>
    <xf numFmtId="0" fontId="14" fillId="0" borderId="11" xfId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top" wrapText="1"/>
    </xf>
    <xf numFmtId="0" fontId="19" fillId="0" borderId="3" xfId="0" applyFont="1" applyBorder="1" applyAlignment="1">
      <alignment horizontal="center" vertical="top" wrapText="1"/>
    </xf>
    <xf numFmtId="0" fontId="19" fillId="0" borderId="11" xfId="0" applyFont="1" applyBorder="1" applyAlignment="1">
      <alignment horizontal="center" vertical="top" wrapText="1"/>
    </xf>
    <xf numFmtId="0" fontId="22" fillId="0" borderId="4" xfId="1" applyFont="1" applyBorder="1" applyAlignment="1">
      <alignment horizontal="center" vertical="center" wrapText="1"/>
    </xf>
    <xf numFmtId="0" fontId="22" fillId="0" borderId="5" xfId="1" applyFont="1" applyBorder="1" applyAlignment="1">
      <alignment horizontal="center" vertical="center" wrapText="1"/>
    </xf>
    <xf numFmtId="0" fontId="22" fillId="0" borderId="6" xfId="1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top" wrapText="1"/>
    </xf>
    <xf numFmtId="0" fontId="9" fillId="0" borderId="9" xfId="0" applyFont="1" applyBorder="1" applyAlignment="1">
      <alignment horizontal="center" vertical="top" wrapText="1"/>
    </xf>
    <xf numFmtId="0" fontId="9" fillId="0" borderId="1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1" xfId="1" applyBorder="1" applyAlignment="1">
      <alignment horizontal="center" vertical="center" wrapText="1"/>
    </xf>
    <xf numFmtId="0" fontId="2" fillId="0" borderId="11" xfId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26" fillId="0" borderId="3" xfId="0" applyFont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 wrapText="1"/>
    </xf>
    <xf numFmtId="165" fontId="9" fillId="0" borderId="12" xfId="0" applyNumberFormat="1" applyFont="1" applyBorder="1" applyAlignment="1">
      <alignment horizontal="center" vertical="center" wrapText="1"/>
    </xf>
    <xf numFmtId="165" fontId="9" fillId="0" borderId="3" xfId="0" applyNumberFormat="1" applyFont="1" applyBorder="1" applyAlignment="1">
      <alignment horizontal="center" vertical="center" wrapText="1"/>
    </xf>
    <xf numFmtId="0" fontId="7" fillId="0" borderId="12" xfId="1" applyFont="1" applyBorder="1" applyAlignment="1">
      <alignment horizontal="center" vertical="center" wrapText="1"/>
    </xf>
    <xf numFmtId="0" fontId="7" fillId="0" borderId="9" xfId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 wrapText="1"/>
    </xf>
    <xf numFmtId="0" fontId="2" fillId="0" borderId="3" xfId="1" applyBorder="1" applyAlignment="1">
      <alignment horizontal="center" vertical="center" wrapText="1"/>
    </xf>
    <xf numFmtId="0" fontId="2" fillId="0" borderId="9" xfId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2" fillId="0" borderId="13" xfId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top" wrapText="1"/>
    </xf>
    <xf numFmtId="0" fontId="9" fillId="0" borderId="5" xfId="0" applyFont="1" applyBorder="1" applyAlignment="1">
      <alignment horizontal="center" vertical="top" wrapText="1"/>
    </xf>
    <xf numFmtId="0" fontId="9" fillId="0" borderId="6" xfId="0" applyFont="1" applyBorder="1" applyAlignment="1">
      <alignment horizontal="center" vertical="top" wrapText="1"/>
    </xf>
    <xf numFmtId="0" fontId="19" fillId="0" borderId="1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fermer02.ru/ptica/888-osnovnye-trebovanija-k-rezhimu-inkubacii.html" TargetMode="External"/><Relationship Id="rId18" Type="http://schemas.openxmlformats.org/officeDocument/2006/relationships/hyperlink" Target="http://fermer02.ru/ptica/888-osnovnye-trebovanija-k-rezhimu-inkubacii.html" TargetMode="External"/><Relationship Id="rId26" Type="http://schemas.openxmlformats.org/officeDocument/2006/relationships/hyperlink" Target="http://fermer02.ru/ptica/888-osnovnye-trebovanija-k-rezhimu-inkubacii.html" TargetMode="External"/><Relationship Id="rId39" Type="http://schemas.openxmlformats.org/officeDocument/2006/relationships/hyperlink" Target="http://seganel.com/protsess_inkubatsii_jaits" TargetMode="External"/><Relationship Id="rId21" Type="http://schemas.openxmlformats.org/officeDocument/2006/relationships/hyperlink" Target="http://fermer02.ru/ptica/888-osnovnye-trebovanija-k-rezhimu-inkubacii.html" TargetMode="External"/><Relationship Id="rId34" Type="http://schemas.openxmlformats.org/officeDocument/2006/relationships/hyperlink" Target="http://svetlaya-ferma.ru/guest/page/149" TargetMode="External"/><Relationship Id="rId42" Type="http://schemas.openxmlformats.org/officeDocument/2006/relationships/hyperlink" Target="http://fermer02.ru/ptica/888-osnovnye-trebovanija-k-rezhimu-inkubacii.html" TargetMode="External"/><Relationship Id="rId47" Type="http://schemas.openxmlformats.org/officeDocument/2006/relationships/hyperlink" Target="http://seganel.com/protsess_inkubatsii_jaits" TargetMode="External"/><Relationship Id="rId7" Type="http://schemas.openxmlformats.org/officeDocument/2006/relationships/hyperlink" Target="https://www.litmir.co/br/?b=231674&amp;p=25" TargetMode="External"/><Relationship Id="rId2" Type="http://schemas.openxmlformats.org/officeDocument/2006/relationships/hyperlink" Target="http://indogu.narod.ru/inzia.html" TargetMode="External"/><Relationship Id="rId16" Type="http://schemas.openxmlformats.org/officeDocument/2006/relationships/hyperlink" Target="http://fermer02.ru/ptica/888-osnovnye-trebovanija-k-rezhimu-inkubacii.html" TargetMode="External"/><Relationship Id="rId29" Type="http://schemas.openxmlformats.org/officeDocument/2006/relationships/hyperlink" Target="http://fermer02.ru/ptica/888-osnovnye-trebovanija-k-rezhimu-inkubacii.html" TargetMode="External"/><Relationship Id="rId1" Type="http://schemas.openxmlformats.org/officeDocument/2006/relationships/hyperlink" Target="http://indogu.narod.ru/inzia.html" TargetMode="External"/><Relationship Id="rId6" Type="http://schemas.openxmlformats.org/officeDocument/2006/relationships/hyperlink" Target="http://indogu.narod.ru/inzia.html" TargetMode="External"/><Relationship Id="rId11" Type="http://schemas.openxmlformats.org/officeDocument/2006/relationships/hyperlink" Target="http://fermer02.ru/ptica/888-osnovnye-trebovanija-k-rezhimu-inkubacii.html" TargetMode="External"/><Relationship Id="rId24" Type="http://schemas.openxmlformats.org/officeDocument/2006/relationships/hyperlink" Target="http://fermer02.ru/ptica/888-osnovnye-trebovanija-k-rezhimu-inkubacii.html" TargetMode="External"/><Relationship Id="rId32" Type="http://schemas.openxmlformats.org/officeDocument/2006/relationships/hyperlink" Target="http://fermer02.ru/ptica/888-osnovnye-trebovanija-k-rezhimu-inkubacii.html" TargetMode="External"/><Relationship Id="rId37" Type="http://schemas.openxmlformats.org/officeDocument/2006/relationships/hyperlink" Target="http://fermer02.ru/ptica/5287-tehnologiya-inkubacii-yaic.html" TargetMode="External"/><Relationship Id="rId40" Type="http://schemas.openxmlformats.org/officeDocument/2006/relationships/hyperlink" Target="http://fermer02.ru/ptica/888-osnovnye-trebovanija-k-rezhimu-inkubacii.html" TargetMode="External"/><Relationship Id="rId45" Type="http://schemas.openxmlformats.org/officeDocument/2006/relationships/hyperlink" Target="https://www.litmir.co/br/?b=231674&amp;p=25" TargetMode="External"/><Relationship Id="rId5" Type="http://schemas.openxmlformats.org/officeDocument/2006/relationships/hyperlink" Target="http://indogu.narod.ru/inzia.html" TargetMode="External"/><Relationship Id="rId15" Type="http://schemas.openxmlformats.org/officeDocument/2006/relationships/hyperlink" Target="http://fermer02.ru/ptica/888-osnovnye-trebovanija-k-rezhimu-inkubacii.html" TargetMode="External"/><Relationship Id="rId23" Type="http://schemas.openxmlformats.org/officeDocument/2006/relationships/hyperlink" Target="http://fermer02.ru/ptica/888-osnovnye-trebovanija-k-rezhimu-inkubacii.html" TargetMode="External"/><Relationship Id="rId28" Type="http://schemas.openxmlformats.org/officeDocument/2006/relationships/hyperlink" Target="http://fermer02.ru/ptica/888-osnovnye-trebovanija-k-rezhimu-inkubacii.html" TargetMode="External"/><Relationship Id="rId36" Type="http://schemas.openxmlformats.org/officeDocument/2006/relationships/hyperlink" Target="http://fermer02.ru/ptica/5287-tehnologiya-inkubacii-yaic.html" TargetMode="External"/><Relationship Id="rId10" Type="http://schemas.openxmlformats.org/officeDocument/2006/relationships/hyperlink" Target="http://fermer02.ru/ptica/5441-osnovnye-usloviya-razvitiya-embrionov-kontrol-razvitiya-zarodyshey-i-prichiny-ih-gibeli.html" TargetMode="External"/><Relationship Id="rId19" Type="http://schemas.openxmlformats.org/officeDocument/2006/relationships/hyperlink" Target="http://fermer02.ru/ptica/888-osnovnye-trebovanija-k-rezhimu-inkubacii.html" TargetMode="External"/><Relationship Id="rId31" Type="http://schemas.openxmlformats.org/officeDocument/2006/relationships/hyperlink" Target="http://fermer02.ru/ptica/888-osnovnye-trebovanija-k-rezhimu-inkubacii.html" TargetMode="External"/><Relationship Id="rId44" Type="http://schemas.openxmlformats.org/officeDocument/2006/relationships/hyperlink" Target="http://fermer02.ru/ptica/888-osnovnye-trebovanija-k-rezhimu-inkubacii.html" TargetMode="External"/><Relationship Id="rId4" Type="http://schemas.openxmlformats.org/officeDocument/2006/relationships/hyperlink" Target="http://indogu.narod.ru/inzia.html" TargetMode="External"/><Relationship Id="rId9" Type="http://schemas.openxmlformats.org/officeDocument/2006/relationships/hyperlink" Target="http://fermer02.ru/ptica/5441-osnovnye-usloviya-razvitiya-embrionov-kontrol-razvitiya-zarodyshey-i-prichiny-ih-gibeli.html" TargetMode="External"/><Relationship Id="rId14" Type="http://schemas.openxmlformats.org/officeDocument/2006/relationships/hyperlink" Target="http://fermer02.ru/ptica/888-osnovnye-trebovanija-k-rezhimu-inkubacii.html" TargetMode="External"/><Relationship Id="rId22" Type="http://schemas.openxmlformats.org/officeDocument/2006/relationships/hyperlink" Target="http://fermer02.ru/ptica/888-osnovnye-trebovanija-k-rezhimu-inkubacii.html" TargetMode="External"/><Relationship Id="rId27" Type="http://schemas.openxmlformats.org/officeDocument/2006/relationships/hyperlink" Target="http://fermer02.ru/ptica/888-osnovnye-trebovanija-k-rezhimu-inkubacii.html" TargetMode="External"/><Relationship Id="rId30" Type="http://schemas.openxmlformats.org/officeDocument/2006/relationships/hyperlink" Target="http://fermer02.ru/ptica/888-osnovnye-trebovanija-k-rezhimu-inkubacii.html" TargetMode="External"/><Relationship Id="rId35" Type="http://schemas.openxmlformats.org/officeDocument/2006/relationships/hyperlink" Target="http://svetlaya-ferma.ru/guest/page/149" TargetMode="External"/><Relationship Id="rId43" Type="http://schemas.openxmlformats.org/officeDocument/2006/relationships/hyperlink" Target="http://fermer02.ru/ptica/888-osnovnye-trebovanija-k-rezhimu-inkubacii.html" TargetMode="External"/><Relationship Id="rId48" Type="http://schemas.openxmlformats.org/officeDocument/2006/relationships/printerSettings" Target="../printerSettings/printerSettings1.bin"/><Relationship Id="rId8" Type="http://schemas.openxmlformats.org/officeDocument/2006/relationships/hyperlink" Target="https://www.litmir.co/br/?b=231674&amp;p=25" TargetMode="External"/><Relationship Id="rId3" Type="http://schemas.openxmlformats.org/officeDocument/2006/relationships/hyperlink" Target="http://indogu.narod.ru/inzia.html" TargetMode="External"/><Relationship Id="rId12" Type="http://schemas.openxmlformats.org/officeDocument/2006/relationships/hyperlink" Target="http://fermer02.ru/ptica/888-osnovnye-trebovanija-k-rezhimu-inkubacii.html" TargetMode="External"/><Relationship Id="rId17" Type="http://schemas.openxmlformats.org/officeDocument/2006/relationships/hyperlink" Target="http://fermer02.ru/ptica/888-osnovnye-trebovanija-k-rezhimu-inkubacii.html" TargetMode="External"/><Relationship Id="rId25" Type="http://schemas.openxmlformats.org/officeDocument/2006/relationships/hyperlink" Target="http://fermer02.ru/ptica/888-osnovnye-trebovanija-k-rezhimu-inkubacii.html" TargetMode="External"/><Relationship Id="rId33" Type="http://schemas.openxmlformats.org/officeDocument/2006/relationships/hyperlink" Target="http://fermer02.ru/ptica/888-osnovnye-trebovanija-k-rezhimu-inkubacii.html" TargetMode="External"/><Relationship Id="rId38" Type="http://schemas.openxmlformats.org/officeDocument/2006/relationships/hyperlink" Target="http://svetlaya-ferma.ru/guest/page/149" TargetMode="External"/><Relationship Id="rId46" Type="http://schemas.openxmlformats.org/officeDocument/2006/relationships/hyperlink" Target="https://www.litmir.co/br/?b=231674&amp;p=25" TargetMode="External"/><Relationship Id="rId20" Type="http://schemas.openxmlformats.org/officeDocument/2006/relationships/hyperlink" Target="http://fermer02.ru/ptica/888-osnovnye-trebovanija-k-rezhimu-inkubacii.html" TargetMode="External"/><Relationship Id="rId41" Type="http://schemas.openxmlformats.org/officeDocument/2006/relationships/hyperlink" Target="http://svetlaya-ferma.ru/guest/page/14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2"/>
  <sheetViews>
    <sheetView tabSelected="1" workbookViewId="0">
      <pane xSplit="1" ySplit="4" topLeftCell="M30" activePane="bottomRight" state="frozen"/>
      <selection pane="topRight" activeCell="B1" sqref="B1"/>
      <selection pane="bottomLeft" activeCell="A5" sqref="A5"/>
      <selection pane="bottomRight" activeCell="O35" sqref="O35"/>
    </sheetView>
  </sheetViews>
  <sheetFormatPr defaultRowHeight="15" x14ac:dyDescent="0.25"/>
  <cols>
    <col min="1" max="1" width="8.140625" customWidth="1"/>
    <col min="2" max="2" width="9" customWidth="1"/>
    <col min="3" max="3" width="5.140625" customWidth="1"/>
    <col min="4" max="4" width="5.140625" style="15" customWidth="1"/>
    <col min="5" max="5" width="7" customWidth="1"/>
    <col min="6" max="6" width="12.5703125" customWidth="1"/>
    <col min="7" max="7" width="4.5703125" hidden="1" customWidth="1"/>
    <col min="8" max="8" width="5.7109375" hidden="1" customWidth="1"/>
    <col min="9" max="9" width="4.140625" customWidth="1"/>
    <col min="10" max="10" width="4" style="15" customWidth="1"/>
    <col min="11" max="11" width="6.85546875" customWidth="1"/>
    <col min="12" max="12" width="23" customWidth="1"/>
    <col min="13" max="13" width="14.140625" customWidth="1"/>
    <col min="14" max="15" width="15.42578125" customWidth="1"/>
    <col min="16" max="16" width="5.85546875" style="23" customWidth="1"/>
    <col min="17" max="17" width="5.7109375" customWidth="1"/>
    <col min="18" max="18" width="6.28515625" customWidth="1"/>
    <col min="19" max="19" width="5.5703125" customWidth="1"/>
    <col min="20" max="20" width="5.42578125" customWidth="1"/>
    <col min="21" max="24" width="5.85546875" customWidth="1"/>
    <col min="25" max="25" width="3.7109375" customWidth="1"/>
    <col min="26" max="26" width="16" style="91" customWidth="1"/>
    <col min="27" max="27" width="14.42578125" style="91" customWidth="1"/>
    <col min="28" max="28" width="13" style="91" customWidth="1"/>
    <col min="29" max="29" width="12.7109375" style="91" customWidth="1"/>
    <col min="30" max="30" width="9.140625" style="91" customWidth="1"/>
    <col min="31" max="31" width="9" style="91" customWidth="1"/>
    <col min="32" max="32" width="10.5703125" style="91" customWidth="1"/>
    <col min="33" max="33" width="10.42578125" style="91" customWidth="1"/>
    <col min="34" max="34" width="6.140625" customWidth="1"/>
  </cols>
  <sheetData>
    <row r="1" spans="1:34" ht="12" customHeight="1" x14ac:dyDescent="0.25">
      <c r="A1" s="175" t="s">
        <v>90</v>
      </c>
      <c r="B1" s="219" t="s">
        <v>172</v>
      </c>
      <c r="C1" s="163" t="s">
        <v>0</v>
      </c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4" t="s">
        <v>1</v>
      </c>
      <c r="Q1" s="164"/>
      <c r="R1" s="164"/>
      <c r="S1" s="164"/>
      <c r="T1" s="164"/>
      <c r="U1" s="164"/>
      <c r="V1" s="164"/>
      <c r="W1" s="164"/>
      <c r="X1" s="164"/>
      <c r="Y1" s="164"/>
      <c r="Z1" s="151" t="s">
        <v>78</v>
      </c>
      <c r="AA1" s="152"/>
      <c r="AB1" s="151" t="s">
        <v>79</v>
      </c>
      <c r="AC1" s="152"/>
      <c r="AD1" s="145" t="s">
        <v>113</v>
      </c>
      <c r="AE1" s="143" t="s">
        <v>80</v>
      </c>
      <c r="AF1" s="143" t="s">
        <v>81</v>
      </c>
      <c r="AG1" s="143" t="s">
        <v>82</v>
      </c>
      <c r="AH1" s="163" t="s">
        <v>90</v>
      </c>
    </row>
    <row r="2" spans="1:34" ht="11.25" customHeight="1" x14ac:dyDescent="0.25">
      <c r="A2" s="175"/>
      <c r="B2" s="220"/>
      <c r="C2" s="216" t="s">
        <v>2</v>
      </c>
      <c r="D2" s="141"/>
      <c r="E2" s="141"/>
      <c r="F2" s="141"/>
      <c r="G2" s="141"/>
      <c r="H2" s="142"/>
      <c r="I2" s="163" t="s">
        <v>3</v>
      </c>
      <c r="J2" s="163"/>
      <c r="K2" s="163"/>
      <c r="L2" s="163"/>
      <c r="M2" s="163" t="s">
        <v>42</v>
      </c>
      <c r="N2" s="163" t="s">
        <v>104</v>
      </c>
      <c r="O2" s="163" t="s">
        <v>39</v>
      </c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53"/>
      <c r="AA2" s="154"/>
      <c r="AB2" s="153"/>
      <c r="AC2" s="154"/>
      <c r="AD2" s="133"/>
      <c r="AE2" s="170"/>
      <c r="AF2" s="170"/>
      <c r="AG2" s="170"/>
      <c r="AH2" s="163"/>
    </row>
    <row r="3" spans="1:34" ht="12" customHeight="1" x14ac:dyDescent="0.25">
      <c r="A3" s="175"/>
      <c r="B3" s="220"/>
      <c r="C3" s="180" t="s">
        <v>4</v>
      </c>
      <c r="D3" s="180"/>
      <c r="E3" s="180"/>
      <c r="F3" s="180"/>
      <c r="G3" s="181" t="s">
        <v>5</v>
      </c>
      <c r="H3" s="182"/>
      <c r="I3" s="151" t="s">
        <v>29</v>
      </c>
      <c r="J3" s="183"/>
      <c r="K3" s="143" t="s">
        <v>30</v>
      </c>
      <c r="L3" s="163"/>
      <c r="M3" s="163"/>
      <c r="N3" s="163"/>
      <c r="O3" s="163"/>
      <c r="P3" s="199" t="s">
        <v>57</v>
      </c>
      <c r="Q3" s="200"/>
      <c r="R3" s="200"/>
      <c r="S3" s="200"/>
      <c r="T3" s="200"/>
      <c r="U3" s="200"/>
      <c r="V3" s="200"/>
      <c r="W3" s="200"/>
      <c r="X3" s="200"/>
      <c r="Y3" s="201"/>
      <c r="Z3" s="143" t="s">
        <v>83</v>
      </c>
      <c r="AA3" s="143" t="s">
        <v>84</v>
      </c>
      <c r="AB3" s="143" t="s">
        <v>85</v>
      </c>
      <c r="AC3" s="143" t="s">
        <v>86</v>
      </c>
      <c r="AD3" s="133"/>
      <c r="AE3" s="170"/>
      <c r="AF3" s="170"/>
      <c r="AG3" s="170"/>
      <c r="AH3" s="163"/>
    </row>
    <row r="4" spans="1:34" x14ac:dyDescent="0.25">
      <c r="A4" s="175"/>
      <c r="B4" s="221"/>
      <c r="C4" s="135" t="s">
        <v>29</v>
      </c>
      <c r="D4" s="136"/>
      <c r="E4" s="21" t="s">
        <v>30</v>
      </c>
      <c r="F4" s="19"/>
      <c r="G4" s="120" t="s">
        <v>29</v>
      </c>
      <c r="H4" s="2" t="s">
        <v>30</v>
      </c>
      <c r="I4" s="153"/>
      <c r="J4" s="184"/>
      <c r="K4" s="147"/>
      <c r="L4" s="163"/>
      <c r="M4" s="163"/>
      <c r="N4" s="163"/>
      <c r="O4" s="163"/>
      <c r="P4" s="68">
        <v>58</v>
      </c>
      <c r="Q4" s="69">
        <v>60</v>
      </c>
      <c r="R4" s="69">
        <v>62</v>
      </c>
      <c r="S4" s="69">
        <v>64</v>
      </c>
      <c r="T4" s="69">
        <v>66</v>
      </c>
      <c r="U4" s="69">
        <v>68</v>
      </c>
      <c r="V4" s="69">
        <v>70</v>
      </c>
      <c r="W4" s="69">
        <v>72</v>
      </c>
      <c r="X4" s="69">
        <v>74</v>
      </c>
      <c r="Y4" s="69"/>
      <c r="Z4" s="147"/>
      <c r="AA4" s="147"/>
      <c r="AB4" s="147"/>
      <c r="AC4" s="147"/>
      <c r="AD4" s="134"/>
      <c r="AE4" s="147"/>
      <c r="AF4" s="147"/>
      <c r="AG4" s="147"/>
      <c r="AH4" s="163"/>
    </row>
    <row r="5" spans="1:34" ht="17.25" customHeight="1" x14ac:dyDescent="0.25">
      <c r="A5" s="175" t="s">
        <v>167</v>
      </c>
      <c r="B5" s="112">
        <v>42805</v>
      </c>
      <c r="C5" s="211">
        <v>39</v>
      </c>
      <c r="D5" s="211"/>
      <c r="E5" s="211"/>
      <c r="F5" s="163" t="s">
        <v>23</v>
      </c>
      <c r="G5" s="211"/>
      <c r="H5" s="211"/>
      <c r="I5" s="211">
        <v>70</v>
      </c>
      <c r="J5" s="214" t="s">
        <v>6</v>
      </c>
      <c r="K5" s="217"/>
      <c r="L5" s="214" t="s">
        <v>88</v>
      </c>
      <c r="M5" s="145" t="s">
        <v>103</v>
      </c>
      <c r="N5" s="125" t="s">
        <v>87</v>
      </c>
      <c r="O5" s="163"/>
      <c r="P5" s="192" t="s">
        <v>24</v>
      </c>
      <c r="Q5" s="205"/>
      <c r="R5" s="205"/>
      <c r="S5" s="205"/>
      <c r="T5" s="205"/>
      <c r="U5" s="205"/>
      <c r="V5" s="205"/>
      <c r="W5" s="205"/>
      <c r="X5" s="205"/>
      <c r="Y5" s="193"/>
      <c r="Z5" s="143" t="s">
        <v>111</v>
      </c>
      <c r="AA5" s="145" t="s">
        <v>112</v>
      </c>
      <c r="AB5" s="143"/>
      <c r="AC5" s="125" t="s">
        <v>151</v>
      </c>
      <c r="AD5" s="143"/>
      <c r="AE5" s="145" t="s">
        <v>148</v>
      </c>
      <c r="AF5" s="192" t="s">
        <v>152</v>
      </c>
      <c r="AG5" s="193"/>
      <c r="AH5" s="175" t="s">
        <v>166</v>
      </c>
    </row>
    <row r="6" spans="1:34" ht="46.5" customHeight="1" thickBot="1" x14ac:dyDescent="0.3">
      <c r="A6" s="159"/>
      <c r="B6" s="101" t="s">
        <v>180</v>
      </c>
      <c r="C6" s="212"/>
      <c r="D6" s="212"/>
      <c r="E6" s="212"/>
      <c r="F6" s="213"/>
      <c r="G6" s="212"/>
      <c r="H6" s="212"/>
      <c r="I6" s="212"/>
      <c r="J6" s="215"/>
      <c r="K6" s="218"/>
      <c r="L6" s="215"/>
      <c r="M6" s="178"/>
      <c r="N6" s="169"/>
      <c r="O6" s="213"/>
      <c r="P6" s="194"/>
      <c r="Q6" s="206"/>
      <c r="R6" s="206"/>
      <c r="S6" s="206"/>
      <c r="T6" s="206"/>
      <c r="U6" s="206"/>
      <c r="V6" s="206"/>
      <c r="W6" s="206"/>
      <c r="X6" s="206"/>
      <c r="Y6" s="195"/>
      <c r="Z6" s="144"/>
      <c r="AA6" s="133"/>
      <c r="AB6" s="144"/>
      <c r="AC6" s="126"/>
      <c r="AD6" s="144"/>
      <c r="AE6" s="133"/>
      <c r="AF6" s="194"/>
      <c r="AG6" s="195"/>
      <c r="AH6" s="159"/>
    </row>
    <row r="7" spans="1:34" ht="18" customHeight="1" x14ac:dyDescent="0.25">
      <c r="A7" s="210" t="s">
        <v>56</v>
      </c>
      <c r="B7" s="222">
        <f>B5</f>
        <v>42805</v>
      </c>
      <c r="C7" s="232">
        <v>38.299999999999997</v>
      </c>
      <c r="D7" s="226" t="s">
        <v>7</v>
      </c>
      <c r="E7" s="179"/>
      <c r="F7" s="210" t="s">
        <v>47</v>
      </c>
      <c r="G7" s="226">
        <v>31</v>
      </c>
      <c r="H7" s="226"/>
      <c r="I7" s="224" t="s">
        <v>8</v>
      </c>
      <c r="J7" s="226" t="s">
        <v>9</v>
      </c>
      <c r="K7" s="226"/>
      <c r="L7" s="126" t="s">
        <v>106</v>
      </c>
      <c r="M7" s="132" t="s">
        <v>89</v>
      </c>
      <c r="N7" s="126" t="s">
        <v>28</v>
      </c>
      <c r="O7" s="208"/>
      <c r="P7" s="194"/>
      <c r="Q7" s="206"/>
      <c r="R7" s="206"/>
      <c r="S7" s="206"/>
      <c r="T7" s="206"/>
      <c r="U7" s="206"/>
      <c r="V7" s="206"/>
      <c r="W7" s="206"/>
      <c r="X7" s="206"/>
      <c r="Y7" s="195"/>
      <c r="Z7" s="168" t="s">
        <v>169</v>
      </c>
      <c r="AA7" s="133"/>
      <c r="AB7" s="179"/>
      <c r="AC7" s="126"/>
      <c r="AD7" s="132" t="s">
        <v>168</v>
      </c>
      <c r="AE7" s="133"/>
      <c r="AF7" s="194"/>
      <c r="AG7" s="195"/>
      <c r="AH7" s="210" t="s">
        <v>120</v>
      </c>
    </row>
    <row r="8" spans="1:34" ht="48.75" customHeight="1" x14ac:dyDescent="0.25">
      <c r="A8" s="175"/>
      <c r="B8" s="134"/>
      <c r="C8" s="164"/>
      <c r="D8" s="211"/>
      <c r="E8" s="147"/>
      <c r="F8" s="175"/>
      <c r="G8" s="211"/>
      <c r="H8" s="211"/>
      <c r="I8" s="225"/>
      <c r="J8" s="211"/>
      <c r="K8" s="211"/>
      <c r="L8" s="126"/>
      <c r="M8" s="133"/>
      <c r="N8" s="127"/>
      <c r="O8" s="208"/>
      <c r="P8" s="137"/>
      <c r="Q8" s="138"/>
      <c r="R8" s="138"/>
      <c r="S8" s="138"/>
      <c r="T8" s="138"/>
      <c r="U8" s="138"/>
      <c r="V8" s="138"/>
      <c r="W8" s="138"/>
      <c r="X8" s="138"/>
      <c r="Y8" s="139"/>
      <c r="Z8" s="126"/>
      <c r="AA8" s="133"/>
      <c r="AB8" s="147"/>
      <c r="AC8" s="127"/>
      <c r="AD8" s="133"/>
      <c r="AE8" s="133"/>
      <c r="AF8" s="137"/>
      <c r="AG8" s="139"/>
      <c r="AH8" s="175"/>
    </row>
    <row r="9" spans="1:34" ht="57" customHeight="1" thickBot="1" x14ac:dyDescent="0.3">
      <c r="A9" s="4">
        <v>2</v>
      </c>
      <c r="B9" s="113">
        <f>B7+1</f>
        <v>42806</v>
      </c>
      <c r="C9" s="6">
        <v>38.299999999999997</v>
      </c>
      <c r="D9" s="6" t="s">
        <v>7</v>
      </c>
      <c r="E9" s="6"/>
      <c r="F9" s="159"/>
      <c r="G9" s="6">
        <v>31</v>
      </c>
      <c r="H9" s="6"/>
      <c r="I9" s="11" t="s">
        <v>8</v>
      </c>
      <c r="J9" s="6" t="s">
        <v>9</v>
      </c>
      <c r="K9" s="6"/>
      <c r="L9" s="126"/>
      <c r="M9" s="133"/>
      <c r="N9" s="85" t="s">
        <v>105</v>
      </c>
      <c r="O9" s="208"/>
      <c r="P9" s="185"/>
      <c r="Q9" s="186"/>
      <c r="R9" s="186"/>
      <c r="S9" s="186"/>
      <c r="T9" s="186"/>
      <c r="U9" s="186"/>
      <c r="V9" s="186"/>
      <c r="W9" s="186"/>
      <c r="X9" s="186"/>
      <c r="Y9" s="187"/>
      <c r="Z9" s="169"/>
      <c r="AA9" s="133"/>
      <c r="AB9" s="88"/>
      <c r="AC9" s="88"/>
      <c r="AD9" s="178"/>
      <c r="AE9" s="133"/>
      <c r="AF9" s="145" t="s">
        <v>149</v>
      </c>
      <c r="AG9" s="88"/>
      <c r="AH9" s="90">
        <v>2</v>
      </c>
    </row>
    <row r="10" spans="1:34" ht="87" customHeight="1" x14ac:dyDescent="0.25">
      <c r="A10" s="26">
        <v>3</v>
      </c>
      <c r="B10" s="114">
        <f t="shared" ref="B10:B18" si="0">B9+1</f>
        <v>42807</v>
      </c>
      <c r="C10" s="28" t="s">
        <v>20</v>
      </c>
      <c r="D10" s="28" t="s">
        <v>7</v>
      </c>
      <c r="E10" s="28"/>
      <c r="F10" s="27" t="s">
        <v>46</v>
      </c>
      <c r="G10" s="28">
        <v>31</v>
      </c>
      <c r="H10" s="28"/>
      <c r="I10" s="121" t="s">
        <v>8</v>
      </c>
      <c r="J10" s="28" t="s">
        <v>9</v>
      </c>
      <c r="K10" s="28"/>
      <c r="L10" s="126"/>
      <c r="M10" s="133"/>
      <c r="N10" s="125" t="s">
        <v>26</v>
      </c>
      <c r="O10" s="209"/>
      <c r="P10" s="137"/>
      <c r="Q10" s="138"/>
      <c r="R10" s="138"/>
      <c r="S10" s="138"/>
      <c r="T10" s="138"/>
      <c r="U10" s="138"/>
      <c r="V10" s="138"/>
      <c r="W10" s="138"/>
      <c r="X10" s="138"/>
      <c r="Y10" s="139"/>
      <c r="Z10" s="132" t="s">
        <v>122</v>
      </c>
      <c r="AA10" s="133"/>
      <c r="AB10" s="83"/>
      <c r="AC10" s="179" t="s">
        <v>116</v>
      </c>
      <c r="AD10" s="83"/>
      <c r="AE10" s="133"/>
      <c r="AF10" s="133"/>
      <c r="AG10" s="132" t="s">
        <v>150</v>
      </c>
      <c r="AH10" s="86">
        <v>3</v>
      </c>
    </row>
    <row r="11" spans="1:34" ht="61.5" customHeight="1" x14ac:dyDescent="0.25">
      <c r="A11" s="38" t="s">
        <v>45</v>
      </c>
      <c r="B11" s="115">
        <f t="shared" si="0"/>
        <v>42808</v>
      </c>
      <c r="C11" s="9" t="s">
        <v>10</v>
      </c>
      <c r="D11" s="20" t="s">
        <v>7</v>
      </c>
      <c r="E11" s="20"/>
      <c r="F11" s="145" t="s">
        <v>27</v>
      </c>
      <c r="G11" s="2" t="s">
        <v>11</v>
      </c>
      <c r="H11" s="9"/>
      <c r="I11" s="20" t="s">
        <v>8</v>
      </c>
      <c r="J11" s="2" t="s">
        <v>9</v>
      </c>
      <c r="K11" s="2"/>
      <c r="L11" s="126"/>
      <c r="M11" s="133"/>
      <c r="N11" s="126"/>
      <c r="O11" s="167" t="s">
        <v>147</v>
      </c>
      <c r="P11" s="148"/>
      <c r="Q11" s="149"/>
      <c r="R11" s="149"/>
      <c r="S11" s="149"/>
      <c r="T11" s="149"/>
      <c r="U11" s="149"/>
      <c r="V11" s="149"/>
      <c r="W11" s="149"/>
      <c r="X11" s="149"/>
      <c r="Y11" s="150"/>
      <c r="Z11" s="133"/>
      <c r="AA11" s="133"/>
      <c r="AB11" s="87"/>
      <c r="AC11" s="170"/>
      <c r="AD11" s="87"/>
      <c r="AE11" s="134"/>
      <c r="AF11" s="133"/>
      <c r="AG11" s="133"/>
      <c r="AH11" s="38" t="s">
        <v>45</v>
      </c>
    </row>
    <row r="12" spans="1:34" ht="63" customHeight="1" thickBot="1" x14ac:dyDescent="0.3">
      <c r="A12" s="37" t="s">
        <v>44</v>
      </c>
      <c r="B12" s="116">
        <f t="shared" si="0"/>
        <v>42809</v>
      </c>
      <c r="C12" s="12" t="s">
        <v>10</v>
      </c>
      <c r="D12" s="11" t="s">
        <v>7</v>
      </c>
      <c r="E12" s="24"/>
      <c r="F12" s="178"/>
      <c r="G12" s="6" t="s">
        <v>11</v>
      </c>
      <c r="H12" s="12"/>
      <c r="I12" s="6" t="s">
        <v>12</v>
      </c>
      <c r="J12" s="11"/>
      <c r="K12" s="5"/>
      <c r="L12" s="169"/>
      <c r="M12" s="178"/>
      <c r="N12" s="169"/>
      <c r="O12" s="207"/>
      <c r="P12" s="185" t="s">
        <v>35</v>
      </c>
      <c r="Q12" s="186"/>
      <c r="R12" s="186"/>
      <c r="S12" s="186"/>
      <c r="T12" s="186"/>
      <c r="U12" s="186"/>
      <c r="V12" s="186"/>
      <c r="W12" s="186"/>
      <c r="X12" s="186"/>
      <c r="Y12" s="187"/>
      <c r="Z12" s="178"/>
      <c r="AA12" s="178"/>
      <c r="AB12" s="88"/>
      <c r="AC12" s="144"/>
      <c r="AD12" s="88"/>
      <c r="AE12" s="88"/>
      <c r="AF12" s="133"/>
      <c r="AG12" s="178"/>
      <c r="AH12" s="37" t="s">
        <v>165</v>
      </c>
    </row>
    <row r="13" spans="1:34" ht="47.25" customHeight="1" x14ac:dyDescent="0.25">
      <c r="A13" s="77" t="s">
        <v>53</v>
      </c>
      <c r="B13" s="117">
        <f t="shared" si="0"/>
        <v>42810</v>
      </c>
      <c r="C13" s="52">
        <v>37.799999999999997</v>
      </c>
      <c r="D13" s="78" t="s">
        <v>10</v>
      </c>
      <c r="E13" s="79"/>
      <c r="F13" s="168" t="s">
        <v>93</v>
      </c>
      <c r="G13" s="52" t="s">
        <v>11</v>
      </c>
      <c r="H13" s="50"/>
      <c r="I13" s="52" t="s">
        <v>12</v>
      </c>
      <c r="J13" s="78"/>
      <c r="K13" s="80"/>
      <c r="L13" s="168" t="s">
        <v>107</v>
      </c>
      <c r="M13" s="227" t="s">
        <v>91</v>
      </c>
      <c r="N13" s="188" t="s">
        <v>75</v>
      </c>
      <c r="O13" s="74" t="s">
        <v>43</v>
      </c>
      <c r="P13" s="202" t="s">
        <v>37</v>
      </c>
      <c r="Q13" s="203"/>
      <c r="R13" s="203"/>
      <c r="S13" s="203"/>
      <c r="T13" s="203"/>
      <c r="U13" s="203"/>
      <c r="V13" s="203"/>
      <c r="W13" s="203"/>
      <c r="X13" s="203"/>
      <c r="Y13" s="204"/>
      <c r="Z13" s="168" t="s">
        <v>179</v>
      </c>
      <c r="AA13" s="83"/>
      <c r="AB13" s="83"/>
      <c r="AC13" s="83"/>
      <c r="AD13" s="83"/>
      <c r="AE13" s="83"/>
      <c r="AF13" s="133"/>
      <c r="AG13" s="132" t="s">
        <v>153</v>
      </c>
      <c r="AH13" s="77" t="s">
        <v>53</v>
      </c>
    </row>
    <row r="14" spans="1:34" ht="44.25" customHeight="1" x14ac:dyDescent="0.25">
      <c r="A14" s="22" t="s">
        <v>119</v>
      </c>
      <c r="B14" s="115">
        <f t="shared" si="0"/>
        <v>42811</v>
      </c>
      <c r="C14" s="53">
        <v>37.799999999999997</v>
      </c>
      <c r="D14" s="58" t="s">
        <v>10</v>
      </c>
      <c r="E14" s="51"/>
      <c r="F14" s="126"/>
      <c r="G14" s="53" t="s">
        <v>11</v>
      </c>
      <c r="H14" s="10"/>
      <c r="I14" s="53" t="s">
        <v>12</v>
      </c>
      <c r="J14" s="13"/>
      <c r="K14" s="13"/>
      <c r="L14" s="126"/>
      <c r="M14" s="194"/>
      <c r="N14" s="189"/>
      <c r="O14" s="196" t="s">
        <v>55</v>
      </c>
      <c r="P14" s="71">
        <f t="shared" ref="P14:Y14" si="1">P4*0.965</f>
        <v>55.97</v>
      </c>
      <c r="Q14" s="71">
        <f t="shared" si="1"/>
        <v>57.9</v>
      </c>
      <c r="R14" s="71">
        <f t="shared" si="1"/>
        <v>59.83</v>
      </c>
      <c r="S14" s="71">
        <f t="shared" si="1"/>
        <v>61.76</v>
      </c>
      <c r="T14" s="71">
        <f t="shared" ref="T14" si="2">T4*0.965</f>
        <v>63.69</v>
      </c>
      <c r="U14" s="71">
        <f t="shared" si="1"/>
        <v>65.62</v>
      </c>
      <c r="V14" s="71">
        <f t="shared" si="1"/>
        <v>67.55</v>
      </c>
      <c r="W14" s="71">
        <f t="shared" si="1"/>
        <v>69.48</v>
      </c>
      <c r="X14" s="71">
        <f t="shared" si="1"/>
        <v>71.41</v>
      </c>
      <c r="Y14" s="70">
        <f t="shared" si="1"/>
        <v>0</v>
      </c>
      <c r="Z14" s="126"/>
      <c r="AA14" s="87"/>
      <c r="AB14" s="87"/>
      <c r="AC14" s="87"/>
      <c r="AD14" s="241" t="s">
        <v>128</v>
      </c>
      <c r="AE14" s="87"/>
      <c r="AF14" s="133"/>
      <c r="AG14" s="133"/>
      <c r="AH14" s="22" t="s">
        <v>119</v>
      </c>
    </row>
    <row r="15" spans="1:34" ht="39" customHeight="1" x14ac:dyDescent="0.25">
      <c r="A15" s="55">
        <v>8</v>
      </c>
      <c r="B15" s="118">
        <f t="shared" si="0"/>
        <v>42812</v>
      </c>
      <c r="C15" s="53">
        <v>37.799999999999997</v>
      </c>
      <c r="D15" s="58" t="s">
        <v>10</v>
      </c>
      <c r="E15" s="51"/>
      <c r="F15" s="126"/>
      <c r="G15" s="53" t="s">
        <v>11</v>
      </c>
      <c r="H15" s="10"/>
      <c r="I15" s="53" t="s">
        <v>12</v>
      </c>
      <c r="J15" s="53"/>
      <c r="K15" s="53"/>
      <c r="L15" s="126"/>
      <c r="M15" s="194"/>
      <c r="N15" s="189"/>
      <c r="O15" s="197"/>
      <c r="P15" s="70">
        <f t="shared" ref="P15:Y15" si="3">P4*0.97</f>
        <v>56.26</v>
      </c>
      <c r="Q15" s="70">
        <f t="shared" si="3"/>
        <v>58.199999999999996</v>
      </c>
      <c r="R15" s="70">
        <f t="shared" si="3"/>
        <v>60.14</v>
      </c>
      <c r="S15" s="70">
        <f t="shared" si="3"/>
        <v>62.08</v>
      </c>
      <c r="T15" s="70">
        <f t="shared" ref="T15" si="4">T4*0.97</f>
        <v>64.02</v>
      </c>
      <c r="U15" s="70">
        <f t="shared" si="3"/>
        <v>65.959999999999994</v>
      </c>
      <c r="V15" s="70">
        <f t="shared" si="3"/>
        <v>67.899999999999991</v>
      </c>
      <c r="W15" s="70">
        <f t="shared" si="3"/>
        <v>69.84</v>
      </c>
      <c r="X15" s="70">
        <f t="shared" si="3"/>
        <v>71.78</v>
      </c>
      <c r="Y15" s="70">
        <f t="shared" si="3"/>
        <v>0</v>
      </c>
      <c r="Z15" s="126"/>
      <c r="AA15" s="87"/>
      <c r="AB15" s="87"/>
      <c r="AC15" s="87"/>
      <c r="AD15" s="242"/>
      <c r="AE15" s="94"/>
      <c r="AF15" s="133"/>
      <c r="AG15" s="133"/>
      <c r="AH15" s="89">
        <v>8</v>
      </c>
    </row>
    <row r="16" spans="1:34" ht="47.25" customHeight="1" x14ac:dyDescent="0.25">
      <c r="A16" s="59">
        <v>9</v>
      </c>
      <c r="B16" s="115">
        <f t="shared" si="0"/>
        <v>42813</v>
      </c>
      <c r="C16" s="60">
        <v>37.799999999999997</v>
      </c>
      <c r="D16" s="58" t="s">
        <v>10</v>
      </c>
      <c r="E16" s="51"/>
      <c r="F16" s="126"/>
      <c r="G16" s="60" t="s">
        <v>11</v>
      </c>
      <c r="H16" s="10"/>
      <c r="I16" s="60" t="s">
        <v>12</v>
      </c>
      <c r="J16" s="53"/>
      <c r="K16" s="53"/>
      <c r="L16" s="126"/>
      <c r="M16" s="194"/>
      <c r="N16" s="190" t="s">
        <v>76</v>
      </c>
      <c r="O16" s="197"/>
      <c r="P16" s="148" t="s">
        <v>25</v>
      </c>
      <c r="Q16" s="149"/>
      <c r="R16" s="149"/>
      <c r="S16" s="149"/>
      <c r="T16" s="149"/>
      <c r="U16" s="149"/>
      <c r="V16" s="149"/>
      <c r="W16" s="149"/>
      <c r="X16" s="149"/>
      <c r="Y16" s="150"/>
      <c r="Z16" s="126"/>
      <c r="AA16" s="87"/>
      <c r="AB16" s="143" t="s">
        <v>132</v>
      </c>
      <c r="AC16" s="87"/>
      <c r="AD16" s="243"/>
      <c r="AE16" s="145" t="s">
        <v>129</v>
      </c>
      <c r="AF16" s="133"/>
      <c r="AG16" s="133"/>
      <c r="AH16" s="86">
        <v>9</v>
      </c>
    </row>
    <row r="17" spans="1:34" ht="46.5" customHeight="1" thickBot="1" x14ac:dyDescent="0.3">
      <c r="A17" s="56">
        <v>10</v>
      </c>
      <c r="B17" s="113">
        <f t="shared" si="0"/>
        <v>42814</v>
      </c>
      <c r="C17" s="54">
        <v>37.799999999999997</v>
      </c>
      <c r="D17" s="11" t="s">
        <v>10</v>
      </c>
      <c r="E17" s="57"/>
      <c r="F17" s="169"/>
      <c r="G17" s="5" t="s">
        <v>11</v>
      </c>
      <c r="H17" s="61"/>
      <c r="I17" s="5" t="s">
        <v>12</v>
      </c>
      <c r="J17" s="5"/>
      <c r="K17" s="5"/>
      <c r="L17" s="169"/>
      <c r="M17" s="194"/>
      <c r="N17" s="191"/>
      <c r="O17" s="198"/>
      <c r="P17" s="185" t="s">
        <v>41</v>
      </c>
      <c r="Q17" s="186"/>
      <c r="R17" s="186"/>
      <c r="S17" s="186"/>
      <c r="T17" s="186"/>
      <c r="U17" s="186"/>
      <c r="V17" s="186"/>
      <c r="W17" s="186"/>
      <c r="X17" s="186"/>
      <c r="Y17" s="187"/>
      <c r="Z17" s="169"/>
      <c r="AA17" s="88"/>
      <c r="AB17" s="144"/>
      <c r="AC17" s="88"/>
      <c r="AD17" s="88"/>
      <c r="AE17" s="133"/>
      <c r="AF17" s="133"/>
      <c r="AG17" s="178"/>
      <c r="AH17" s="90">
        <v>10</v>
      </c>
    </row>
    <row r="18" spans="1:34" ht="34.5" customHeight="1" x14ac:dyDescent="0.25">
      <c r="A18" s="133" t="s">
        <v>48</v>
      </c>
      <c r="B18" s="223">
        <f t="shared" si="0"/>
        <v>42815</v>
      </c>
      <c r="C18" s="170" t="s">
        <v>181</v>
      </c>
      <c r="D18" s="228" t="s">
        <v>10</v>
      </c>
      <c r="E18" s="229"/>
      <c r="F18" s="132" t="s">
        <v>133</v>
      </c>
      <c r="G18" s="170" t="s">
        <v>13</v>
      </c>
      <c r="H18" s="228"/>
      <c r="I18" s="170" t="s">
        <v>14</v>
      </c>
      <c r="J18" s="170"/>
      <c r="K18" s="170"/>
      <c r="L18" s="126" t="s">
        <v>31</v>
      </c>
      <c r="M18" s="194"/>
      <c r="N18" s="236" t="s">
        <v>94</v>
      </c>
      <c r="O18" s="165" t="s">
        <v>40</v>
      </c>
      <c r="P18" s="76">
        <f>P4*0.91</f>
        <v>52.78</v>
      </c>
      <c r="Q18" s="76">
        <f t="shared" ref="Q18:Y18" si="5">Q4*0.91</f>
        <v>54.6</v>
      </c>
      <c r="R18" s="76">
        <f t="shared" si="5"/>
        <v>56.42</v>
      </c>
      <c r="S18" s="76">
        <f t="shared" si="5"/>
        <v>58.24</v>
      </c>
      <c r="T18" s="76">
        <f t="shared" ref="T18" si="6">T4*0.91</f>
        <v>60.06</v>
      </c>
      <c r="U18" s="76">
        <f t="shared" si="5"/>
        <v>61.88</v>
      </c>
      <c r="V18" s="76">
        <f t="shared" si="5"/>
        <v>63.7</v>
      </c>
      <c r="W18" s="76">
        <f t="shared" si="5"/>
        <v>65.52</v>
      </c>
      <c r="X18" s="76">
        <f t="shared" si="5"/>
        <v>67.34</v>
      </c>
      <c r="Y18" s="76">
        <f t="shared" si="5"/>
        <v>0</v>
      </c>
      <c r="Z18" s="132" t="s">
        <v>123</v>
      </c>
      <c r="AA18" s="179"/>
      <c r="AB18" s="168" t="s">
        <v>138</v>
      </c>
      <c r="AC18" s="179"/>
      <c r="AD18" s="244" t="s">
        <v>127</v>
      </c>
      <c r="AE18" s="133"/>
      <c r="AF18" s="133"/>
      <c r="AG18" s="132" t="s">
        <v>164</v>
      </c>
      <c r="AH18" s="133" t="s">
        <v>156</v>
      </c>
    </row>
    <row r="19" spans="1:34" ht="48" customHeight="1" x14ac:dyDescent="0.25">
      <c r="A19" s="134"/>
      <c r="B19" s="134"/>
      <c r="C19" s="147"/>
      <c r="D19" s="225"/>
      <c r="E19" s="230"/>
      <c r="F19" s="133"/>
      <c r="G19" s="147"/>
      <c r="H19" s="225"/>
      <c r="I19" s="147"/>
      <c r="J19" s="147"/>
      <c r="K19" s="147"/>
      <c r="L19" s="126"/>
      <c r="M19" s="194"/>
      <c r="N19" s="133"/>
      <c r="O19" s="165"/>
      <c r="P19" s="70">
        <f>P4*0.93</f>
        <v>53.940000000000005</v>
      </c>
      <c r="Q19" s="70">
        <f t="shared" ref="Q19:Y19" si="7">Q4*0.93</f>
        <v>55.800000000000004</v>
      </c>
      <c r="R19" s="70">
        <f t="shared" si="7"/>
        <v>57.660000000000004</v>
      </c>
      <c r="S19" s="70">
        <f t="shared" si="7"/>
        <v>59.52</v>
      </c>
      <c r="T19" s="70">
        <f t="shared" ref="T19" si="8">T4*0.93</f>
        <v>61.38</v>
      </c>
      <c r="U19" s="70">
        <f t="shared" si="7"/>
        <v>63.24</v>
      </c>
      <c r="V19" s="70">
        <f t="shared" si="7"/>
        <v>65.100000000000009</v>
      </c>
      <c r="W19" s="70">
        <f t="shared" si="7"/>
        <v>66.960000000000008</v>
      </c>
      <c r="X19" s="70">
        <f t="shared" si="7"/>
        <v>68.820000000000007</v>
      </c>
      <c r="Y19" s="70">
        <f t="shared" si="7"/>
        <v>0</v>
      </c>
      <c r="Z19" s="134"/>
      <c r="AA19" s="147"/>
      <c r="AB19" s="126"/>
      <c r="AC19" s="147"/>
      <c r="AD19" s="242"/>
      <c r="AE19" s="133"/>
      <c r="AF19" s="133"/>
      <c r="AG19" s="133"/>
      <c r="AH19" s="134"/>
    </row>
    <row r="20" spans="1:34" ht="85.5" customHeight="1" x14ac:dyDescent="0.25">
      <c r="A20" s="32">
        <v>12</v>
      </c>
      <c r="B20" s="118">
        <f>B18+1</f>
        <v>42816</v>
      </c>
      <c r="C20" s="31" t="s">
        <v>181</v>
      </c>
      <c r="D20" s="33" t="s">
        <v>10</v>
      </c>
      <c r="E20" s="30"/>
      <c r="F20" s="133"/>
      <c r="G20" s="31" t="s">
        <v>13</v>
      </c>
      <c r="H20" s="10"/>
      <c r="I20" s="31" t="s">
        <v>14</v>
      </c>
      <c r="J20" s="31" t="s">
        <v>15</v>
      </c>
      <c r="K20" s="31"/>
      <c r="L20" s="127"/>
      <c r="M20" s="137"/>
      <c r="N20" s="89" t="s">
        <v>92</v>
      </c>
      <c r="O20" s="166"/>
      <c r="P20" s="148" t="s">
        <v>124</v>
      </c>
      <c r="Q20" s="149"/>
      <c r="R20" s="149"/>
      <c r="S20" s="149"/>
      <c r="T20" s="149"/>
      <c r="U20" s="149"/>
      <c r="V20" s="149"/>
      <c r="W20" s="149"/>
      <c r="X20" s="149"/>
      <c r="Y20" s="150"/>
      <c r="Z20" s="82" t="s">
        <v>121</v>
      </c>
      <c r="AA20" s="87"/>
      <c r="AB20" s="127"/>
      <c r="AC20" s="87"/>
      <c r="AD20" s="243"/>
      <c r="AE20" s="134"/>
      <c r="AF20" s="134"/>
      <c r="AG20" s="134"/>
      <c r="AH20" s="89">
        <v>12</v>
      </c>
    </row>
    <row r="21" spans="1:34" ht="12" customHeight="1" x14ac:dyDescent="0.25">
      <c r="A21" s="163" t="s">
        <v>90</v>
      </c>
      <c r="B21" s="125" t="s">
        <v>173</v>
      </c>
      <c r="C21" s="163" t="s">
        <v>0</v>
      </c>
      <c r="D21" s="163"/>
      <c r="E21" s="163"/>
      <c r="F21" s="163"/>
      <c r="G21" s="163"/>
      <c r="H21" s="163"/>
      <c r="I21" s="163"/>
      <c r="J21" s="163"/>
      <c r="K21" s="163"/>
      <c r="L21" s="163"/>
      <c r="M21" s="163"/>
      <c r="N21" s="163"/>
      <c r="O21" s="163"/>
      <c r="P21" s="164" t="s">
        <v>1</v>
      </c>
      <c r="Q21" s="164"/>
      <c r="R21" s="164"/>
      <c r="S21" s="164"/>
      <c r="T21" s="164"/>
      <c r="U21" s="164"/>
      <c r="V21" s="164"/>
      <c r="W21" s="164"/>
      <c r="X21" s="164"/>
      <c r="Y21" s="164"/>
      <c r="Z21" s="151" t="s">
        <v>78</v>
      </c>
      <c r="AA21" s="152"/>
      <c r="AB21" s="151" t="s">
        <v>79</v>
      </c>
      <c r="AC21" s="152"/>
      <c r="AD21" s="145" t="s">
        <v>113</v>
      </c>
      <c r="AE21" s="143" t="s">
        <v>80</v>
      </c>
      <c r="AF21" s="143" t="s">
        <v>81</v>
      </c>
      <c r="AG21" s="143" t="s">
        <v>82</v>
      </c>
      <c r="AH21" s="163" t="s">
        <v>90</v>
      </c>
    </row>
    <row r="22" spans="1:34" ht="12" customHeight="1" x14ac:dyDescent="0.25">
      <c r="A22" s="163"/>
      <c r="B22" s="126"/>
      <c r="C22" s="216" t="s">
        <v>2</v>
      </c>
      <c r="D22" s="141"/>
      <c r="E22" s="141"/>
      <c r="F22" s="141"/>
      <c r="G22" s="141"/>
      <c r="H22" s="142"/>
      <c r="I22" s="163" t="s">
        <v>3</v>
      </c>
      <c r="J22" s="163"/>
      <c r="K22" s="163"/>
      <c r="L22" s="163"/>
      <c r="M22" s="163" t="s">
        <v>42</v>
      </c>
      <c r="N22" s="163" t="s">
        <v>38</v>
      </c>
      <c r="O22" s="163" t="s">
        <v>39</v>
      </c>
      <c r="P22" s="164"/>
      <c r="Q22" s="164"/>
      <c r="R22" s="164"/>
      <c r="S22" s="164"/>
      <c r="T22" s="164"/>
      <c r="U22" s="164"/>
      <c r="V22" s="164"/>
      <c r="W22" s="164"/>
      <c r="X22" s="164"/>
      <c r="Y22" s="164"/>
      <c r="Z22" s="153"/>
      <c r="AA22" s="154"/>
      <c r="AB22" s="153"/>
      <c r="AC22" s="154"/>
      <c r="AD22" s="133"/>
      <c r="AE22" s="170"/>
      <c r="AF22" s="170"/>
      <c r="AG22" s="170"/>
      <c r="AH22" s="163"/>
    </row>
    <row r="23" spans="1:34" ht="12" customHeight="1" x14ac:dyDescent="0.25">
      <c r="A23" s="163"/>
      <c r="B23" s="126"/>
      <c r="C23" s="180" t="s">
        <v>4</v>
      </c>
      <c r="D23" s="180"/>
      <c r="E23" s="180"/>
      <c r="F23" s="180"/>
      <c r="G23" s="181" t="s">
        <v>5</v>
      </c>
      <c r="H23" s="182"/>
      <c r="I23" s="151" t="s">
        <v>29</v>
      </c>
      <c r="J23" s="183"/>
      <c r="K23" s="143" t="s">
        <v>30</v>
      </c>
      <c r="L23" s="163"/>
      <c r="M23" s="163"/>
      <c r="N23" s="163"/>
      <c r="O23" s="163"/>
      <c r="P23" s="199" t="s">
        <v>57</v>
      </c>
      <c r="Q23" s="200"/>
      <c r="R23" s="200"/>
      <c r="S23" s="200"/>
      <c r="T23" s="200"/>
      <c r="U23" s="200"/>
      <c r="V23" s="200"/>
      <c r="W23" s="200"/>
      <c r="X23" s="200"/>
      <c r="Y23" s="201"/>
      <c r="Z23" s="143" t="s">
        <v>83</v>
      </c>
      <c r="AA23" s="143" t="s">
        <v>84</v>
      </c>
      <c r="AB23" s="143" t="s">
        <v>85</v>
      </c>
      <c r="AC23" s="143" t="s">
        <v>86</v>
      </c>
      <c r="AD23" s="133"/>
      <c r="AE23" s="170"/>
      <c r="AF23" s="170"/>
      <c r="AG23" s="170"/>
      <c r="AH23" s="163"/>
    </row>
    <row r="24" spans="1:34" ht="10.5" customHeight="1" x14ac:dyDescent="0.25">
      <c r="A24" s="163"/>
      <c r="B24" s="127"/>
      <c r="C24" s="135" t="s">
        <v>29</v>
      </c>
      <c r="D24" s="136"/>
      <c r="E24" s="21" t="s">
        <v>30</v>
      </c>
      <c r="F24" s="19"/>
      <c r="G24" s="98" t="s">
        <v>29</v>
      </c>
      <c r="H24" s="87" t="s">
        <v>30</v>
      </c>
      <c r="I24" s="153"/>
      <c r="J24" s="184"/>
      <c r="K24" s="147"/>
      <c r="L24" s="163"/>
      <c r="M24" s="163"/>
      <c r="N24" s="163"/>
      <c r="O24" s="163"/>
      <c r="P24" s="68">
        <v>58</v>
      </c>
      <c r="Q24" s="69">
        <v>60</v>
      </c>
      <c r="R24" s="69">
        <v>62</v>
      </c>
      <c r="S24" s="69">
        <v>64</v>
      </c>
      <c r="T24" s="69">
        <v>66</v>
      </c>
      <c r="U24" s="69">
        <v>68</v>
      </c>
      <c r="V24" s="69">
        <v>70</v>
      </c>
      <c r="W24" s="69">
        <v>72</v>
      </c>
      <c r="X24" s="69">
        <v>74</v>
      </c>
      <c r="Y24" s="69"/>
      <c r="Z24" s="147"/>
      <c r="AA24" s="147"/>
      <c r="AB24" s="147"/>
      <c r="AC24" s="147"/>
      <c r="AD24" s="134"/>
      <c r="AE24" s="147"/>
      <c r="AF24" s="147"/>
      <c r="AG24" s="147"/>
      <c r="AH24" s="163"/>
    </row>
    <row r="25" spans="1:34" ht="57.75" customHeight="1" x14ac:dyDescent="0.25">
      <c r="A25" s="32">
        <v>13</v>
      </c>
      <c r="B25" s="118">
        <f>B20+1</f>
        <v>42817</v>
      </c>
      <c r="C25" s="31" t="s">
        <v>181</v>
      </c>
      <c r="D25" s="33" t="s">
        <v>10</v>
      </c>
      <c r="E25" s="30"/>
      <c r="F25" s="133" t="s">
        <v>175</v>
      </c>
      <c r="G25" s="31" t="s">
        <v>13</v>
      </c>
      <c r="H25" s="10"/>
      <c r="I25" s="31" t="s">
        <v>14</v>
      </c>
      <c r="J25" s="31"/>
      <c r="K25" s="31"/>
      <c r="L25" s="125" t="s">
        <v>108</v>
      </c>
      <c r="M25" s="145" t="s">
        <v>95</v>
      </c>
      <c r="N25" s="124" t="s">
        <v>187</v>
      </c>
      <c r="O25" s="111"/>
      <c r="P25" s="175" t="s">
        <v>36</v>
      </c>
      <c r="Q25" s="175"/>
      <c r="R25" s="175"/>
      <c r="S25" s="175"/>
      <c r="T25" s="175"/>
      <c r="U25" s="175"/>
      <c r="V25" s="175"/>
      <c r="W25" s="175"/>
      <c r="X25" s="175"/>
      <c r="Y25" s="175"/>
      <c r="Z25" s="140" t="s">
        <v>155</v>
      </c>
      <c r="AA25" s="141"/>
      <c r="AB25" s="142"/>
      <c r="AC25" s="87"/>
      <c r="AD25" s="145" t="s">
        <v>154</v>
      </c>
      <c r="AE25" s="87"/>
      <c r="AF25" s="87"/>
      <c r="AG25" s="87"/>
      <c r="AH25" s="89">
        <v>13</v>
      </c>
    </row>
    <row r="26" spans="1:34" ht="49.5" customHeight="1" x14ac:dyDescent="0.25">
      <c r="A26" s="32">
        <v>14</v>
      </c>
      <c r="B26" s="118">
        <f>B25+1</f>
        <v>42818</v>
      </c>
      <c r="C26" s="31" t="s">
        <v>181</v>
      </c>
      <c r="D26" s="33" t="s">
        <v>10</v>
      </c>
      <c r="E26" s="30"/>
      <c r="F26" s="133"/>
      <c r="G26" s="31" t="s">
        <v>13</v>
      </c>
      <c r="H26" s="31"/>
      <c r="I26" s="31" t="s">
        <v>14</v>
      </c>
      <c r="J26" s="31"/>
      <c r="K26" s="31"/>
      <c r="L26" s="126"/>
      <c r="M26" s="134"/>
      <c r="N26" s="194" t="s">
        <v>186</v>
      </c>
      <c r="O26" s="195"/>
      <c r="P26" s="148"/>
      <c r="Q26" s="149"/>
      <c r="R26" s="149"/>
      <c r="S26" s="149"/>
      <c r="T26" s="149"/>
      <c r="U26" s="149"/>
      <c r="V26" s="149"/>
      <c r="W26" s="149"/>
      <c r="X26" s="149"/>
      <c r="Y26" s="150"/>
      <c r="Z26" s="143" t="s">
        <v>134</v>
      </c>
      <c r="AA26" s="87"/>
      <c r="AB26" s="87"/>
      <c r="AC26" s="87"/>
      <c r="AD26" s="133"/>
      <c r="AE26" s="87"/>
      <c r="AF26" s="87"/>
      <c r="AG26" s="87"/>
      <c r="AH26" s="89">
        <v>14</v>
      </c>
    </row>
    <row r="27" spans="1:34" ht="46.5" customHeight="1" thickBot="1" x14ac:dyDescent="0.3">
      <c r="A27" s="40">
        <v>15</v>
      </c>
      <c r="B27" s="113">
        <f>B26+1</f>
        <v>42819</v>
      </c>
      <c r="C27" s="39" t="s">
        <v>181</v>
      </c>
      <c r="D27" s="11" t="s">
        <v>10</v>
      </c>
      <c r="E27" s="41"/>
      <c r="F27" s="133"/>
      <c r="G27" s="39" t="s">
        <v>13</v>
      </c>
      <c r="H27" s="39"/>
      <c r="I27" s="39" t="s">
        <v>14</v>
      </c>
      <c r="J27" s="39"/>
      <c r="K27" s="39"/>
      <c r="L27" s="126"/>
      <c r="M27" s="84" t="s">
        <v>96</v>
      </c>
      <c r="N27" s="194"/>
      <c r="O27" s="195"/>
      <c r="P27" s="185"/>
      <c r="Q27" s="186"/>
      <c r="R27" s="186"/>
      <c r="S27" s="186"/>
      <c r="T27" s="186"/>
      <c r="U27" s="186"/>
      <c r="V27" s="186"/>
      <c r="W27" s="186"/>
      <c r="X27" s="186"/>
      <c r="Y27" s="187"/>
      <c r="Z27" s="144"/>
      <c r="AA27" s="88"/>
      <c r="AB27" s="88"/>
      <c r="AC27" s="88"/>
      <c r="AD27" s="178"/>
      <c r="AE27" s="88"/>
      <c r="AF27" s="88"/>
      <c r="AG27" s="88"/>
      <c r="AH27" s="90">
        <v>15</v>
      </c>
    </row>
    <row r="28" spans="1:34" ht="47.25" customHeight="1" x14ac:dyDescent="0.25">
      <c r="A28" s="34">
        <v>16</v>
      </c>
      <c r="B28" s="114">
        <f t="shared" ref="B28:B30" si="9">B27+1</f>
        <v>42820</v>
      </c>
      <c r="C28" s="35" t="s">
        <v>181</v>
      </c>
      <c r="D28" s="33" t="s">
        <v>10</v>
      </c>
      <c r="E28" s="35"/>
      <c r="F28" s="133"/>
      <c r="G28" s="35" t="s">
        <v>13</v>
      </c>
      <c r="H28" s="35"/>
      <c r="I28" s="35" t="s">
        <v>14</v>
      </c>
      <c r="J28" s="35"/>
      <c r="K28" s="35"/>
      <c r="L28" s="126"/>
      <c r="M28" s="132" t="s">
        <v>77</v>
      </c>
      <c r="N28" s="194"/>
      <c r="O28" s="195"/>
      <c r="P28" s="137" t="s">
        <v>54</v>
      </c>
      <c r="Q28" s="138"/>
      <c r="R28" s="138"/>
      <c r="S28" s="138"/>
      <c r="T28" s="138"/>
      <c r="U28" s="138"/>
      <c r="V28" s="138"/>
      <c r="W28" s="138"/>
      <c r="X28" s="138"/>
      <c r="Y28" s="139"/>
      <c r="Z28" s="92" t="s">
        <v>135</v>
      </c>
      <c r="AA28" s="132" t="s">
        <v>144</v>
      </c>
      <c r="AB28" s="132" t="s">
        <v>136</v>
      </c>
      <c r="AC28" s="132" t="s">
        <v>158</v>
      </c>
      <c r="AD28" s="132" t="s">
        <v>117</v>
      </c>
      <c r="AE28" s="132" t="s">
        <v>146</v>
      </c>
      <c r="AF28" s="92"/>
      <c r="AG28" s="92"/>
      <c r="AH28" s="92">
        <v>16</v>
      </c>
    </row>
    <row r="29" spans="1:34" ht="40.5" customHeight="1" x14ac:dyDescent="0.25">
      <c r="A29" s="32">
        <v>17</v>
      </c>
      <c r="B29" s="118">
        <f>B28+1</f>
        <v>42821</v>
      </c>
      <c r="C29" s="31" t="s">
        <v>181</v>
      </c>
      <c r="D29" s="33" t="s">
        <v>10</v>
      </c>
      <c r="E29" s="31"/>
      <c r="F29" s="133"/>
      <c r="G29" s="31" t="s">
        <v>13</v>
      </c>
      <c r="H29" s="31"/>
      <c r="I29" s="31" t="s">
        <v>14</v>
      </c>
      <c r="J29" s="31"/>
      <c r="K29" s="31"/>
      <c r="L29" s="126"/>
      <c r="M29" s="133"/>
      <c r="N29" s="137"/>
      <c r="O29" s="139"/>
      <c r="P29" s="175" t="s">
        <v>33</v>
      </c>
      <c r="Q29" s="175"/>
      <c r="R29" s="175"/>
      <c r="S29" s="175"/>
      <c r="T29" s="175"/>
      <c r="U29" s="175"/>
      <c r="V29" s="175"/>
      <c r="W29" s="175"/>
      <c r="X29" s="175"/>
      <c r="Y29" s="175"/>
      <c r="Z29" s="145" t="s">
        <v>125</v>
      </c>
      <c r="AA29" s="133"/>
      <c r="AB29" s="133"/>
      <c r="AC29" s="133"/>
      <c r="AD29" s="133"/>
      <c r="AE29" s="133"/>
      <c r="AF29" s="93"/>
      <c r="AG29" s="145" t="s">
        <v>163</v>
      </c>
      <c r="AH29" s="93">
        <v>17</v>
      </c>
    </row>
    <row r="30" spans="1:34" ht="22.5" customHeight="1" x14ac:dyDescent="0.25">
      <c r="A30" s="125">
        <v>18</v>
      </c>
      <c r="B30" s="128">
        <f t="shared" si="9"/>
        <v>42822</v>
      </c>
      <c r="C30" s="143" t="s">
        <v>181</v>
      </c>
      <c r="D30" s="231" t="s">
        <v>10</v>
      </c>
      <c r="E30" s="143"/>
      <c r="F30" s="133"/>
      <c r="G30" s="143" t="s">
        <v>13</v>
      </c>
      <c r="H30" s="143"/>
      <c r="I30" s="143" t="s">
        <v>14</v>
      </c>
      <c r="J30" s="143"/>
      <c r="K30" s="143"/>
      <c r="L30" s="126"/>
      <c r="M30" s="133"/>
      <c r="N30" s="145" t="s">
        <v>188</v>
      </c>
      <c r="O30" s="55" t="s">
        <v>65</v>
      </c>
      <c r="P30" s="73">
        <f>P4*0.87</f>
        <v>50.46</v>
      </c>
      <c r="Q30" s="73">
        <f t="shared" ref="Q30:Y30" si="10">Q4*0.87</f>
        <v>52.2</v>
      </c>
      <c r="R30" s="73">
        <f t="shared" si="10"/>
        <v>53.94</v>
      </c>
      <c r="S30" s="73">
        <f t="shared" si="10"/>
        <v>55.68</v>
      </c>
      <c r="T30" s="73">
        <f t="shared" ref="T30" si="11">T4*0.87</f>
        <v>57.42</v>
      </c>
      <c r="U30" s="73">
        <f t="shared" si="10"/>
        <v>59.16</v>
      </c>
      <c r="V30" s="73">
        <f t="shared" si="10"/>
        <v>60.9</v>
      </c>
      <c r="W30" s="73">
        <f t="shared" si="10"/>
        <v>62.64</v>
      </c>
      <c r="X30" s="73">
        <f t="shared" si="10"/>
        <v>64.38</v>
      </c>
      <c r="Y30" s="73">
        <f t="shared" si="10"/>
        <v>0</v>
      </c>
      <c r="Z30" s="133"/>
      <c r="AA30" s="133"/>
      <c r="AB30" s="133"/>
      <c r="AC30" s="133"/>
      <c r="AD30" s="133"/>
      <c r="AE30" s="133"/>
      <c r="AF30" s="145"/>
      <c r="AG30" s="133"/>
      <c r="AH30" s="145">
        <v>18</v>
      </c>
    </row>
    <row r="31" spans="1:34" ht="21.75" customHeight="1" x14ac:dyDescent="0.25">
      <c r="A31" s="127"/>
      <c r="B31" s="129"/>
      <c r="C31" s="147"/>
      <c r="D31" s="225"/>
      <c r="E31" s="147"/>
      <c r="F31" s="134"/>
      <c r="G31" s="147"/>
      <c r="H31" s="147"/>
      <c r="I31" s="147"/>
      <c r="J31" s="147"/>
      <c r="K31" s="147"/>
      <c r="L31" s="127"/>
      <c r="M31" s="133"/>
      <c r="N31" s="133"/>
      <c r="O31" s="81" t="s">
        <v>64</v>
      </c>
      <c r="P31" s="73">
        <f>P4*0.88</f>
        <v>51.04</v>
      </c>
      <c r="Q31" s="73">
        <f t="shared" ref="Q31:Y31" si="12">Q4*0.88</f>
        <v>52.8</v>
      </c>
      <c r="R31" s="73">
        <f t="shared" si="12"/>
        <v>54.56</v>
      </c>
      <c r="S31" s="73">
        <f t="shared" si="12"/>
        <v>56.32</v>
      </c>
      <c r="T31" s="73">
        <f t="shared" ref="T31" si="13">T4*0.88</f>
        <v>58.08</v>
      </c>
      <c r="U31" s="73">
        <f t="shared" si="12"/>
        <v>59.84</v>
      </c>
      <c r="V31" s="73">
        <f t="shared" si="12"/>
        <v>61.6</v>
      </c>
      <c r="W31" s="73">
        <f t="shared" si="12"/>
        <v>63.36</v>
      </c>
      <c r="X31" s="73">
        <f t="shared" si="12"/>
        <v>65.12</v>
      </c>
      <c r="Y31" s="73">
        <f t="shared" si="12"/>
        <v>0</v>
      </c>
      <c r="Z31" s="134"/>
      <c r="AA31" s="133"/>
      <c r="AB31" s="133"/>
      <c r="AC31" s="133"/>
      <c r="AD31" s="133"/>
      <c r="AE31" s="133"/>
      <c r="AF31" s="134"/>
      <c r="AG31" s="133"/>
      <c r="AH31" s="134"/>
    </row>
    <row r="32" spans="1:34" ht="22.5" customHeight="1" x14ac:dyDescent="0.25">
      <c r="A32" s="125">
        <v>19</v>
      </c>
      <c r="B32" s="128">
        <f>B30+1</f>
        <v>42823</v>
      </c>
      <c r="C32" s="143" t="s">
        <v>182</v>
      </c>
      <c r="D32" s="231">
        <v>37.200000000000003</v>
      </c>
      <c r="E32" s="143"/>
      <c r="F32" s="145" t="s">
        <v>68</v>
      </c>
      <c r="G32" s="143" t="s">
        <v>13</v>
      </c>
      <c r="H32" s="143"/>
      <c r="I32" s="143" t="s">
        <v>14</v>
      </c>
      <c r="J32" s="143" t="s">
        <v>12</v>
      </c>
      <c r="K32" s="143"/>
      <c r="L32" s="145" t="s">
        <v>52</v>
      </c>
      <c r="M32" s="175" t="s">
        <v>174</v>
      </c>
      <c r="N32" s="133"/>
      <c r="O32" s="167" t="s">
        <v>59</v>
      </c>
      <c r="P32" s="73">
        <f>P4*0.89</f>
        <v>51.62</v>
      </c>
      <c r="Q32" s="73">
        <f t="shared" ref="Q32:Y32" si="14">Q4*0.89</f>
        <v>53.4</v>
      </c>
      <c r="R32" s="73">
        <f t="shared" si="14"/>
        <v>55.18</v>
      </c>
      <c r="S32" s="73">
        <f t="shared" si="14"/>
        <v>56.96</v>
      </c>
      <c r="T32" s="73">
        <f t="shared" ref="T32" si="15">T4*0.89</f>
        <v>58.74</v>
      </c>
      <c r="U32" s="73">
        <f t="shared" si="14"/>
        <v>60.52</v>
      </c>
      <c r="V32" s="73">
        <f t="shared" si="14"/>
        <v>62.300000000000004</v>
      </c>
      <c r="W32" s="73">
        <f t="shared" si="14"/>
        <v>64.08</v>
      </c>
      <c r="X32" s="73">
        <f t="shared" si="14"/>
        <v>65.86</v>
      </c>
      <c r="Y32" s="73">
        <f t="shared" si="14"/>
        <v>0</v>
      </c>
      <c r="Z32" s="145" t="s">
        <v>115</v>
      </c>
      <c r="AA32" s="133"/>
      <c r="AB32" s="133"/>
      <c r="AC32" s="133"/>
      <c r="AD32" s="133"/>
      <c r="AE32" s="133"/>
      <c r="AF32" s="145"/>
      <c r="AG32" s="133"/>
      <c r="AH32" s="145">
        <v>19</v>
      </c>
    </row>
    <row r="33" spans="1:34" ht="24" customHeight="1" x14ac:dyDescent="0.25">
      <c r="A33" s="127"/>
      <c r="B33" s="129"/>
      <c r="C33" s="147"/>
      <c r="D33" s="225"/>
      <c r="E33" s="147"/>
      <c r="F33" s="133"/>
      <c r="G33" s="147"/>
      <c r="H33" s="147"/>
      <c r="I33" s="147"/>
      <c r="J33" s="147"/>
      <c r="K33" s="147"/>
      <c r="L33" s="133"/>
      <c r="M33" s="175"/>
      <c r="N33" s="133"/>
      <c r="O33" s="165"/>
      <c r="P33" s="148" t="s">
        <v>34</v>
      </c>
      <c r="Q33" s="149"/>
      <c r="R33" s="149"/>
      <c r="S33" s="149"/>
      <c r="T33" s="149"/>
      <c r="U33" s="149"/>
      <c r="V33" s="149"/>
      <c r="W33" s="149"/>
      <c r="X33" s="149"/>
      <c r="Y33" s="150"/>
      <c r="Z33" s="134"/>
      <c r="AA33" s="134"/>
      <c r="AB33" s="133"/>
      <c r="AC33" s="133"/>
      <c r="AD33" s="134"/>
      <c r="AE33" s="133"/>
      <c r="AF33" s="134"/>
      <c r="AG33" s="134"/>
      <c r="AH33" s="134"/>
    </row>
    <row r="34" spans="1:34" ht="66.75" customHeight="1" x14ac:dyDescent="0.25">
      <c r="A34" s="29" t="s">
        <v>67</v>
      </c>
      <c r="B34" s="115">
        <f>B32+1</f>
        <v>42824</v>
      </c>
      <c r="C34" s="31" t="s">
        <v>182</v>
      </c>
      <c r="D34" s="33">
        <v>37.200000000000003</v>
      </c>
      <c r="E34" s="36"/>
      <c r="F34" s="134"/>
      <c r="G34" s="31" t="s">
        <v>170</v>
      </c>
      <c r="H34" s="30"/>
      <c r="I34" s="31" t="s">
        <v>171</v>
      </c>
      <c r="J34" s="33" t="s">
        <v>17</v>
      </c>
      <c r="K34" s="30"/>
      <c r="L34" s="134"/>
      <c r="M34" s="64" t="s">
        <v>97</v>
      </c>
      <c r="N34" s="134"/>
      <c r="O34" s="166"/>
      <c r="P34" s="233" t="s">
        <v>60</v>
      </c>
      <c r="Q34" s="234"/>
      <c r="R34" s="234"/>
      <c r="S34" s="234"/>
      <c r="T34" s="234"/>
      <c r="U34" s="234"/>
      <c r="V34" s="234"/>
      <c r="W34" s="234"/>
      <c r="X34" s="234"/>
      <c r="Y34" s="235"/>
      <c r="Z34" s="145" t="s">
        <v>126</v>
      </c>
      <c r="AA34" s="133" t="s">
        <v>143</v>
      </c>
      <c r="AB34" s="145" t="s">
        <v>137</v>
      </c>
      <c r="AC34" s="133"/>
      <c r="AD34" s="145" t="s">
        <v>114</v>
      </c>
      <c r="AE34" s="134"/>
      <c r="AF34" s="145" t="s">
        <v>145</v>
      </c>
      <c r="AG34" s="145" t="s">
        <v>159</v>
      </c>
      <c r="AH34" s="93" t="s">
        <v>157</v>
      </c>
    </row>
    <row r="35" spans="1:34" ht="78.75" customHeight="1" x14ac:dyDescent="0.25">
      <c r="A35" s="42" t="s">
        <v>49</v>
      </c>
      <c r="B35" s="115">
        <f>B34+1</f>
        <v>42825</v>
      </c>
      <c r="C35" s="31" t="s">
        <v>183</v>
      </c>
      <c r="D35" s="122">
        <v>38</v>
      </c>
      <c r="E35" s="31"/>
      <c r="F35" s="111"/>
      <c r="G35" s="31"/>
      <c r="H35" s="31"/>
      <c r="I35" s="31" t="s">
        <v>16</v>
      </c>
      <c r="J35" s="16" t="s">
        <v>17</v>
      </c>
      <c r="K35" s="31"/>
      <c r="L35" s="133" t="s">
        <v>102</v>
      </c>
      <c r="M35" s="145" t="s">
        <v>101</v>
      </c>
      <c r="N35" s="173" t="s">
        <v>140</v>
      </c>
      <c r="O35" s="32" t="s">
        <v>66</v>
      </c>
      <c r="P35" s="70">
        <f>P4*0.67</f>
        <v>38.86</v>
      </c>
      <c r="Q35" s="70">
        <f t="shared" ref="Q35:Y35" si="16">Q4*0.67</f>
        <v>40.200000000000003</v>
      </c>
      <c r="R35" s="70">
        <f t="shared" si="16"/>
        <v>41.54</v>
      </c>
      <c r="S35" s="70">
        <f t="shared" si="16"/>
        <v>42.88</v>
      </c>
      <c r="T35" s="70">
        <f t="shared" ref="T35" si="17">T4*0.67</f>
        <v>44.220000000000006</v>
      </c>
      <c r="U35" s="70">
        <f t="shared" si="16"/>
        <v>45.56</v>
      </c>
      <c r="V35" s="70">
        <f t="shared" si="16"/>
        <v>46.900000000000006</v>
      </c>
      <c r="W35" s="70">
        <f t="shared" si="16"/>
        <v>48.24</v>
      </c>
      <c r="X35" s="70">
        <f t="shared" si="16"/>
        <v>49.580000000000005</v>
      </c>
      <c r="Y35" s="70">
        <f t="shared" si="16"/>
        <v>0</v>
      </c>
      <c r="Z35" s="134"/>
      <c r="AA35" s="133"/>
      <c r="AB35" s="133"/>
      <c r="AC35" s="134"/>
      <c r="AD35" s="133"/>
      <c r="AE35" s="130" t="s">
        <v>130</v>
      </c>
      <c r="AF35" s="133"/>
      <c r="AG35" s="133"/>
      <c r="AH35" s="93" t="s">
        <v>118</v>
      </c>
    </row>
    <row r="36" spans="1:34" ht="79.5" customHeight="1" thickBot="1" x14ac:dyDescent="0.3">
      <c r="A36" s="63" t="s">
        <v>50</v>
      </c>
      <c r="B36" s="119">
        <f>B35+1</f>
        <v>42826</v>
      </c>
      <c r="C36" s="43" t="s">
        <v>183</v>
      </c>
      <c r="D36" s="123">
        <v>38</v>
      </c>
      <c r="E36" s="43"/>
      <c r="F36" s="72"/>
      <c r="G36" s="43"/>
      <c r="H36" s="43"/>
      <c r="I36" s="43">
        <v>60</v>
      </c>
      <c r="J36" s="43"/>
      <c r="K36" s="44"/>
      <c r="L36" s="146"/>
      <c r="M36" s="146"/>
      <c r="N36" s="174"/>
      <c r="O36" s="62" t="s">
        <v>74</v>
      </c>
      <c r="P36" s="75">
        <f>P4*0.68</f>
        <v>39.440000000000005</v>
      </c>
      <c r="Q36" s="75">
        <f t="shared" ref="Q36:Y36" si="18">Q4*0.68</f>
        <v>40.800000000000004</v>
      </c>
      <c r="R36" s="75">
        <f t="shared" si="18"/>
        <v>42.160000000000004</v>
      </c>
      <c r="S36" s="75">
        <f t="shared" si="18"/>
        <v>43.52</v>
      </c>
      <c r="T36" s="75">
        <f t="shared" ref="T36" si="19">T4*0.68</f>
        <v>44.88</v>
      </c>
      <c r="U36" s="75">
        <f t="shared" si="18"/>
        <v>46.24</v>
      </c>
      <c r="V36" s="75">
        <f t="shared" si="18"/>
        <v>47.6</v>
      </c>
      <c r="W36" s="75">
        <f t="shared" si="18"/>
        <v>48.96</v>
      </c>
      <c r="X36" s="75">
        <f t="shared" si="18"/>
        <v>50.32</v>
      </c>
      <c r="Y36" s="75">
        <f t="shared" si="18"/>
        <v>0</v>
      </c>
      <c r="Z36" s="95"/>
      <c r="AA36" s="146"/>
      <c r="AB36" s="146"/>
      <c r="AC36" s="63" t="s">
        <v>141</v>
      </c>
      <c r="AD36" s="146"/>
      <c r="AE36" s="131"/>
      <c r="AF36" s="146"/>
      <c r="AG36" s="133"/>
      <c r="AH36" s="63" t="s">
        <v>162</v>
      </c>
    </row>
    <row r="37" spans="1:34" ht="7.5" customHeight="1" thickTop="1" thickBot="1" x14ac:dyDescent="0.3">
      <c r="A37" s="45"/>
      <c r="B37" s="45"/>
      <c r="C37" s="46"/>
      <c r="D37" s="47"/>
      <c r="E37" s="46"/>
      <c r="F37" s="48"/>
      <c r="G37" s="46"/>
      <c r="H37" s="46"/>
      <c r="I37" s="46"/>
      <c r="J37" s="46"/>
      <c r="K37" s="46"/>
      <c r="L37" s="48"/>
      <c r="M37" s="45"/>
      <c r="N37" s="45"/>
      <c r="O37" s="49"/>
      <c r="P37" s="45"/>
      <c r="Q37" s="67"/>
      <c r="R37" s="67"/>
      <c r="S37" s="67"/>
      <c r="T37" s="67"/>
      <c r="U37" s="67"/>
      <c r="V37" s="67"/>
      <c r="W37" s="67"/>
      <c r="X37" s="67"/>
      <c r="Y37" s="67"/>
      <c r="Z37" s="96"/>
      <c r="AA37" s="96"/>
      <c r="AB37" s="96"/>
      <c r="AC37" s="96"/>
      <c r="AD37" s="96"/>
      <c r="AE37" s="96"/>
      <c r="AF37" s="96"/>
      <c r="AG37" s="133"/>
      <c r="AH37" s="48"/>
    </row>
    <row r="38" spans="1:34" ht="43.5" customHeight="1" x14ac:dyDescent="0.25">
      <c r="A38" s="171" t="s">
        <v>63</v>
      </c>
      <c r="B38" s="99"/>
      <c r="C38" s="16">
        <v>37.799999999999997</v>
      </c>
      <c r="E38" s="25"/>
      <c r="F38" s="14"/>
      <c r="G38" s="16" t="s">
        <v>18</v>
      </c>
      <c r="H38" s="8"/>
      <c r="I38" s="16" t="s">
        <v>19</v>
      </c>
      <c r="J38" s="16"/>
      <c r="K38" s="17"/>
      <c r="L38" s="18" t="s">
        <v>177</v>
      </c>
      <c r="M38" s="168"/>
      <c r="N38" s="168"/>
      <c r="O38" s="65" t="s">
        <v>71</v>
      </c>
      <c r="P38" s="155" t="s">
        <v>73</v>
      </c>
      <c r="Q38" s="156"/>
      <c r="R38" s="156"/>
      <c r="S38" s="156"/>
      <c r="T38" s="156"/>
      <c r="U38" s="156"/>
      <c r="V38" s="156"/>
      <c r="W38" s="156"/>
      <c r="X38" s="156"/>
      <c r="Y38" s="157"/>
      <c r="Z38" s="132"/>
      <c r="AA38" s="132"/>
      <c r="AB38" s="132"/>
      <c r="AC38" s="132"/>
      <c r="AD38" s="132"/>
      <c r="AE38" s="132"/>
      <c r="AF38" s="132"/>
      <c r="AG38" s="133"/>
      <c r="AH38" s="176" t="s">
        <v>161</v>
      </c>
    </row>
    <row r="39" spans="1:34" ht="39" customHeight="1" thickBot="1" x14ac:dyDescent="0.3">
      <c r="A39" s="172"/>
      <c r="B39" s="100"/>
      <c r="C39" s="11" t="s">
        <v>10</v>
      </c>
      <c r="D39" s="11" t="s">
        <v>58</v>
      </c>
      <c r="E39" s="11"/>
      <c r="F39" s="6"/>
      <c r="G39" s="11" t="s">
        <v>21</v>
      </c>
      <c r="H39" s="11"/>
      <c r="I39" s="11" t="s">
        <v>8</v>
      </c>
      <c r="J39" s="11"/>
      <c r="K39" s="6"/>
      <c r="L39" s="4" t="s">
        <v>178</v>
      </c>
      <c r="M39" s="169"/>
      <c r="N39" s="169"/>
      <c r="O39" s="66" t="s">
        <v>70</v>
      </c>
      <c r="P39" s="158" t="s">
        <v>72</v>
      </c>
      <c r="Q39" s="159"/>
      <c r="R39" s="159"/>
      <c r="S39" s="159"/>
      <c r="T39" s="159"/>
      <c r="U39" s="159"/>
      <c r="V39" s="159"/>
      <c r="W39" s="159"/>
      <c r="X39" s="159"/>
      <c r="Y39" s="159"/>
      <c r="Z39" s="178"/>
      <c r="AA39" s="178"/>
      <c r="AB39" s="178"/>
      <c r="AC39" s="178"/>
      <c r="AD39" s="178"/>
      <c r="AE39" s="178"/>
      <c r="AF39" s="178"/>
      <c r="AG39" s="133"/>
      <c r="AH39" s="177"/>
    </row>
    <row r="40" spans="1:34" ht="33" customHeight="1" x14ac:dyDescent="0.25">
      <c r="A40" s="168" t="s">
        <v>131</v>
      </c>
      <c r="B40" s="102"/>
      <c r="C40" s="110">
        <v>37.4</v>
      </c>
      <c r="D40" s="109"/>
      <c r="E40" s="109"/>
      <c r="F40" s="132" t="s">
        <v>61</v>
      </c>
      <c r="G40" s="110" t="s">
        <v>11</v>
      </c>
      <c r="H40" s="109"/>
      <c r="I40" s="110" t="s">
        <v>22</v>
      </c>
      <c r="J40" s="110"/>
      <c r="K40" s="106"/>
      <c r="L40" s="18" t="s">
        <v>176</v>
      </c>
      <c r="M40" s="237" t="s">
        <v>98</v>
      </c>
      <c r="N40" s="238"/>
      <c r="O40" s="132" t="s">
        <v>69</v>
      </c>
      <c r="P40" s="76">
        <f>P4*0.68</f>
        <v>39.440000000000005</v>
      </c>
      <c r="Q40" s="76">
        <f t="shared" ref="Q40:Y40" si="20">Q4*0.68</f>
        <v>40.800000000000004</v>
      </c>
      <c r="R40" s="76">
        <f t="shared" si="20"/>
        <v>42.160000000000004</v>
      </c>
      <c r="S40" s="76">
        <f t="shared" si="20"/>
        <v>43.52</v>
      </c>
      <c r="T40" s="76">
        <f t="shared" ref="T40" si="21">T4*0.68</f>
        <v>44.88</v>
      </c>
      <c r="U40" s="76">
        <f t="shared" si="20"/>
        <v>46.24</v>
      </c>
      <c r="V40" s="76">
        <f t="shared" si="20"/>
        <v>47.6</v>
      </c>
      <c r="W40" s="76">
        <f t="shared" si="20"/>
        <v>48.96</v>
      </c>
      <c r="X40" s="76">
        <f t="shared" si="20"/>
        <v>50.32</v>
      </c>
      <c r="Y40" s="76">
        <f t="shared" si="20"/>
        <v>0</v>
      </c>
      <c r="Z40" s="132" t="s">
        <v>126</v>
      </c>
      <c r="AA40" s="132" t="s">
        <v>139</v>
      </c>
      <c r="AB40" s="132" t="s">
        <v>110</v>
      </c>
      <c r="AC40" s="132" t="s">
        <v>109</v>
      </c>
      <c r="AD40" s="132" t="s">
        <v>185</v>
      </c>
      <c r="AE40" s="132" t="s">
        <v>184</v>
      </c>
      <c r="AF40" s="132"/>
      <c r="AG40" s="133"/>
      <c r="AH40" s="132" t="s">
        <v>131</v>
      </c>
    </row>
    <row r="41" spans="1:34" ht="51" customHeight="1" thickBot="1" x14ac:dyDescent="0.3">
      <c r="A41" s="169"/>
      <c r="B41" s="103"/>
      <c r="C41" s="24">
        <v>37.200000000000003</v>
      </c>
      <c r="D41" s="11">
        <v>37.799999999999997</v>
      </c>
      <c r="E41" s="104"/>
      <c r="F41" s="133"/>
      <c r="G41" s="24" t="s">
        <v>62</v>
      </c>
      <c r="H41" s="104"/>
      <c r="I41" s="107" t="s">
        <v>17</v>
      </c>
      <c r="J41" s="24"/>
      <c r="K41" s="108"/>
      <c r="L41" s="105" t="s">
        <v>32</v>
      </c>
      <c r="M41" s="239"/>
      <c r="N41" s="240"/>
      <c r="O41" s="133"/>
      <c r="P41" s="70">
        <f>P4*0.69</f>
        <v>40.019999999999996</v>
      </c>
      <c r="Q41" s="70">
        <f t="shared" ref="Q41:Y41" si="22">Q4*0.69</f>
        <v>41.4</v>
      </c>
      <c r="R41" s="70">
        <f t="shared" si="22"/>
        <v>42.779999999999994</v>
      </c>
      <c r="S41" s="70">
        <f t="shared" si="22"/>
        <v>44.16</v>
      </c>
      <c r="T41" s="70">
        <f t="shared" ref="T41" si="23">T4*0.69</f>
        <v>45.54</v>
      </c>
      <c r="U41" s="70">
        <f t="shared" si="22"/>
        <v>46.919999999999995</v>
      </c>
      <c r="V41" s="70">
        <f t="shared" si="22"/>
        <v>48.3</v>
      </c>
      <c r="W41" s="70">
        <f t="shared" si="22"/>
        <v>49.679999999999993</v>
      </c>
      <c r="X41" s="70">
        <f t="shared" si="22"/>
        <v>51.059999999999995</v>
      </c>
      <c r="Y41" s="70">
        <f t="shared" si="22"/>
        <v>0</v>
      </c>
      <c r="Z41" s="133"/>
      <c r="AA41" s="133"/>
      <c r="AB41" s="178"/>
      <c r="AC41" s="178"/>
      <c r="AD41" s="133"/>
      <c r="AE41" s="133"/>
      <c r="AF41" s="178"/>
      <c r="AG41" s="133"/>
      <c r="AH41" s="178"/>
    </row>
    <row r="42" spans="1:34" ht="70.5" customHeight="1" x14ac:dyDescent="0.25">
      <c r="A42" s="3" t="s">
        <v>51</v>
      </c>
      <c r="B42" s="97"/>
      <c r="C42" s="7">
        <v>30</v>
      </c>
      <c r="D42" s="10">
        <v>28</v>
      </c>
      <c r="E42" s="7"/>
      <c r="F42" s="134"/>
      <c r="G42" s="7"/>
      <c r="H42" s="7"/>
      <c r="I42" s="10">
        <v>60</v>
      </c>
      <c r="J42" s="10">
        <v>75</v>
      </c>
      <c r="K42" s="7"/>
      <c r="L42" s="1"/>
      <c r="M42" s="160" t="s">
        <v>100</v>
      </c>
      <c r="N42" s="161"/>
      <c r="O42" s="162"/>
      <c r="P42" s="160" t="s">
        <v>99</v>
      </c>
      <c r="Q42" s="161"/>
      <c r="R42" s="161"/>
      <c r="S42" s="161"/>
      <c r="T42" s="161"/>
      <c r="U42" s="161"/>
      <c r="V42" s="161"/>
      <c r="W42" s="161"/>
      <c r="X42" s="161"/>
      <c r="Y42" s="162"/>
      <c r="Z42" s="134"/>
      <c r="AA42" s="134"/>
      <c r="AB42" s="92"/>
      <c r="AC42" s="92" t="s">
        <v>142</v>
      </c>
      <c r="AD42" s="134"/>
      <c r="AE42" s="134"/>
      <c r="AF42" s="92"/>
      <c r="AG42" s="134"/>
      <c r="AH42" s="92" t="s">
        <v>160</v>
      </c>
    </row>
  </sheetData>
  <mergeCells count="232">
    <mergeCell ref="P42:Y42"/>
    <mergeCell ref="M40:N41"/>
    <mergeCell ref="AG10:AG12"/>
    <mergeCell ref="AF5:AG8"/>
    <mergeCell ref="AG13:AG17"/>
    <mergeCell ref="Z40:Z42"/>
    <mergeCell ref="AD40:AD42"/>
    <mergeCell ref="AC28:AC35"/>
    <mergeCell ref="AA28:AA33"/>
    <mergeCell ref="AA34:AA36"/>
    <mergeCell ref="AG34:AG42"/>
    <mergeCell ref="AF34:AF36"/>
    <mergeCell ref="AG29:AG33"/>
    <mergeCell ref="AB23:AB24"/>
    <mergeCell ref="AC23:AC24"/>
    <mergeCell ref="AD21:AD24"/>
    <mergeCell ref="Z13:Z17"/>
    <mergeCell ref="AB16:AB17"/>
    <mergeCell ref="AB18:AB20"/>
    <mergeCell ref="AD14:AD16"/>
    <mergeCell ref="AD34:AD36"/>
    <mergeCell ref="AD18:AD20"/>
    <mergeCell ref="AD25:AD27"/>
    <mergeCell ref="M5:M6"/>
    <mergeCell ref="Z1:AA2"/>
    <mergeCell ref="AB1:AC2"/>
    <mergeCell ref="AD1:AD4"/>
    <mergeCell ref="AE1:AE4"/>
    <mergeCell ref="AF1:AF4"/>
    <mergeCell ref="AH1:AH4"/>
    <mergeCell ref="Z3:Z4"/>
    <mergeCell ref="AA3:AA4"/>
    <mergeCell ref="AB3:AB4"/>
    <mergeCell ref="AC3:AC4"/>
    <mergeCell ref="AG1:AG4"/>
    <mergeCell ref="P34:Y34"/>
    <mergeCell ref="M38:M39"/>
    <mergeCell ref="N38:N39"/>
    <mergeCell ref="P17:Y17"/>
    <mergeCell ref="P25:Y25"/>
    <mergeCell ref="AH5:AH6"/>
    <mergeCell ref="AB7:AB8"/>
    <mergeCell ref="AH7:AH8"/>
    <mergeCell ref="AA5:AA12"/>
    <mergeCell ref="AE5:AE11"/>
    <mergeCell ref="Z5:Z6"/>
    <mergeCell ref="AB5:AB6"/>
    <mergeCell ref="AD5:AD6"/>
    <mergeCell ref="Z7:Z9"/>
    <mergeCell ref="Z10:Z12"/>
    <mergeCell ref="AC5:AC8"/>
    <mergeCell ref="AC10:AC12"/>
    <mergeCell ref="AD7:AD9"/>
    <mergeCell ref="AG18:AG20"/>
    <mergeCell ref="AF9:AF20"/>
    <mergeCell ref="N18:N19"/>
    <mergeCell ref="M25:M26"/>
    <mergeCell ref="P23:Y23"/>
    <mergeCell ref="P16:Y16"/>
    <mergeCell ref="K7:K8"/>
    <mergeCell ref="F40:F42"/>
    <mergeCell ref="C18:C19"/>
    <mergeCell ref="D18:D19"/>
    <mergeCell ref="E18:E19"/>
    <mergeCell ref="E32:E33"/>
    <mergeCell ref="D32:D33"/>
    <mergeCell ref="C32:C33"/>
    <mergeCell ref="C30:C31"/>
    <mergeCell ref="D30:D31"/>
    <mergeCell ref="E30:E31"/>
    <mergeCell ref="J18:J19"/>
    <mergeCell ref="K18:K19"/>
    <mergeCell ref="G18:G19"/>
    <mergeCell ref="H18:H19"/>
    <mergeCell ref="F11:F12"/>
    <mergeCell ref="H7:H8"/>
    <mergeCell ref="J32:J33"/>
    <mergeCell ref="F13:F17"/>
    <mergeCell ref="C7:C8"/>
    <mergeCell ref="D7:D8"/>
    <mergeCell ref="F7:F9"/>
    <mergeCell ref="G7:G8"/>
    <mergeCell ref="C22:H22"/>
    <mergeCell ref="A18:A19"/>
    <mergeCell ref="O2:O4"/>
    <mergeCell ref="L3:L4"/>
    <mergeCell ref="C2:H2"/>
    <mergeCell ref="G3:H3"/>
    <mergeCell ref="C4:D4"/>
    <mergeCell ref="I3:J4"/>
    <mergeCell ref="K3:K4"/>
    <mergeCell ref="O5:O6"/>
    <mergeCell ref="C3:F3"/>
    <mergeCell ref="L7:L12"/>
    <mergeCell ref="L5:L6"/>
    <mergeCell ref="K5:K6"/>
    <mergeCell ref="N7:N8"/>
    <mergeCell ref="B1:B4"/>
    <mergeCell ref="B7:B8"/>
    <mergeCell ref="B18:B19"/>
    <mergeCell ref="E7:E8"/>
    <mergeCell ref="I7:I8"/>
    <mergeCell ref="J7:J8"/>
    <mergeCell ref="N5:N6"/>
    <mergeCell ref="M7:M12"/>
    <mergeCell ref="N10:N12"/>
    <mergeCell ref="M13:M20"/>
    <mergeCell ref="P1:Y2"/>
    <mergeCell ref="P3:Y3"/>
    <mergeCell ref="P12:Y12"/>
    <mergeCell ref="P13:Y13"/>
    <mergeCell ref="P5:Y8"/>
    <mergeCell ref="O11:O12"/>
    <mergeCell ref="O7:O10"/>
    <mergeCell ref="P20:Y20"/>
    <mergeCell ref="A7:A8"/>
    <mergeCell ref="A5:A6"/>
    <mergeCell ref="C5:C6"/>
    <mergeCell ref="D5:D6"/>
    <mergeCell ref="F5:F6"/>
    <mergeCell ref="G5:G6"/>
    <mergeCell ref="E5:E6"/>
    <mergeCell ref="I5:I6"/>
    <mergeCell ref="H5:H6"/>
    <mergeCell ref="J5:J6"/>
    <mergeCell ref="A1:A4"/>
    <mergeCell ref="C1:O1"/>
    <mergeCell ref="I2:L2"/>
    <mergeCell ref="M2:M4"/>
    <mergeCell ref="N2:N4"/>
    <mergeCell ref="L13:L17"/>
    <mergeCell ref="P9:Y9"/>
    <mergeCell ref="P10:Y10"/>
    <mergeCell ref="P11:Y11"/>
    <mergeCell ref="N13:N15"/>
    <mergeCell ref="N16:N17"/>
    <mergeCell ref="O14:O17"/>
    <mergeCell ref="AH30:AH31"/>
    <mergeCell ref="AH32:AH33"/>
    <mergeCell ref="AE21:AE24"/>
    <mergeCell ref="AF21:AF24"/>
    <mergeCell ref="AG21:AG24"/>
    <mergeCell ref="AH21:AH24"/>
    <mergeCell ref="P26:Y26"/>
    <mergeCell ref="P27:Y27"/>
    <mergeCell ref="P29:Y29"/>
    <mergeCell ref="AD28:AD33"/>
    <mergeCell ref="Z23:Z24"/>
    <mergeCell ref="AH18:AH19"/>
    <mergeCell ref="N26:O29"/>
    <mergeCell ref="N30:N34"/>
    <mergeCell ref="I22:L22"/>
    <mergeCell ref="M22:M24"/>
    <mergeCell ref="N22:N24"/>
    <mergeCell ref="O22:O24"/>
    <mergeCell ref="C23:F23"/>
    <mergeCell ref="G23:H23"/>
    <mergeCell ref="I23:J24"/>
    <mergeCell ref="K23:K24"/>
    <mergeCell ref="L23:L24"/>
    <mergeCell ref="M28:M31"/>
    <mergeCell ref="M32:M33"/>
    <mergeCell ref="AH38:AH39"/>
    <mergeCell ref="AH40:AH41"/>
    <mergeCell ref="Z18:Z19"/>
    <mergeCell ref="AA18:AA19"/>
    <mergeCell ref="AC18:AC19"/>
    <mergeCell ref="Z32:Z33"/>
    <mergeCell ref="AF30:AF31"/>
    <mergeCell ref="AF32:AF33"/>
    <mergeCell ref="Z38:Z39"/>
    <mergeCell ref="AA38:AA39"/>
    <mergeCell ref="AE16:AE20"/>
    <mergeCell ref="AB38:AB39"/>
    <mergeCell ref="AC38:AC39"/>
    <mergeCell ref="AD38:AD39"/>
    <mergeCell ref="AE38:AE39"/>
    <mergeCell ref="AF38:AF39"/>
    <mergeCell ref="AB40:AB41"/>
    <mergeCell ref="AC40:AC41"/>
    <mergeCell ref="AF40:AF41"/>
    <mergeCell ref="AE40:AE42"/>
    <mergeCell ref="AA40:AA42"/>
    <mergeCell ref="Z29:Z31"/>
    <mergeCell ref="M42:O42"/>
    <mergeCell ref="F18:F20"/>
    <mergeCell ref="F25:F31"/>
    <mergeCell ref="A21:A24"/>
    <mergeCell ref="C21:O21"/>
    <mergeCell ref="P21:Y22"/>
    <mergeCell ref="L25:L31"/>
    <mergeCell ref="O18:O20"/>
    <mergeCell ref="O32:O34"/>
    <mergeCell ref="A32:A33"/>
    <mergeCell ref="K32:K33"/>
    <mergeCell ref="L32:L34"/>
    <mergeCell ref="K30:K31"/>
    <mergeCell ref="I30:I31"/>
    <mergeCell ref="G30:G31"/>
    <mergeCell ref="H30:H31"/>
    <mergeCell ref="J30:J31"/>
    <mergeCell ref="A40:A41"/>
    <mergeCell ref="I18:I19"/>
    <mergeCell ref="G32:G33"/>
    <mergeCell ref="A38:A39"/>
    <mergeCell ref="A30:A31"/>
    <mergeCell ref="L18:L20"/>
    <mergeCell ref="N35:N36"/>
    <mergeCell ref="B21:B24"/>
    <mergeCell ref="B30:B31"/>
    <mergeCell ref="B32:B33"/>
    <mergeCell ref="AE35:AE36"/>
    <mergeCell ref="AE28:AE34"/>
    <mergeCell ref="O40:O41"/>
    <mergeCell ref="C24:D24"/>
    <mergeCell ref="P28:Y28"/>
    <mergeCell ref="Z25:AB25"/>
    <mergeCell ref="Z26:Z27"/>
    <mergeCell ref="AB28:AB33"/>
    <mergeCell ref="AB34:AB36"/>
    <mergeCell ref="Z34:Z35"/>
    <mergeCell ref="AA23:AA24"/>
    <mergeCell ref="P33:Y33"/>
    <mergeCell ref="F32:F34"/>
    <mergeCell ref="Z21:AA22"/>
    <mergeCell ref="AB21:AC22"/>
    <mergeCell ref="H32:H33"/>
    <mergeCell ref="I32:I33"/>
    <mergeCell ref="L35:L36"/>
    <mergeCell ref="P38:Y38"/>
    <mergeCell ref="P39:Y39"/>
    <mergeCell ref="M35:M36"/>
  </mergeCells>
  <hyperlinks>
    <hyperlink ref="C38" r:id="rId1" display="http://indogu.narod.ru/inzia.html"/>
    <hyperlink ref="G38" r:id="rId2"/>
    <hyperlink ref="I38" r:id="rId3"/>
    <hyperlink ref="C40" r:id="rId4" display="http://indogu.narod.ru/inzia.html"/>
    <hyperlink ref="G40" r:id="rId5"/>
    <hyperlink ref="I40" r:id="rId6"/>
    <hyperlink ref="L38" r:id="rId7" display="первые 10дн. повышен."/>
    <hyperlink ref="L40" r:id="rId8" display="последн. 2дн. повышен."/>
    <hyperlink ref="D12" r:id="rId9"/>
    <hyperlink ref="D11" r:id="rId10"/>
    <hyperlink ref="D34" r:id="rId11" display="http://fermer02.ru/ptica/888-osnovnye-trebovanija-k-rezhimu-inkubacii.html"/>
    <hyperlink ref="I11" r:id="rId12"/>
    <hyperlink ref="I10" r:id="rId13"/>
    <hyperlink ref="I9" r:id="rId14"/>
    <hyperlink ref="I7" r:id="rId15"/>
    <hyperlink ref="C12" r:id="rId16"/>
    <hyperlink ref="C11" r:id="rId17"/>
    <hyperlink ref="C41" r:id="rId18" display="http://fermer02.ru/ptica/888-osnovnye-trebovanija-k-rezhimu-inkubacii.html"/>
    <hyperlink ref="G41" r:id="rId19" display="33,0-34,0"/>
    <hyperlink ref="I41" r:id="rId20"/>
    <hyperlink ref="J35" r:id="rId21"/>
    <hyperlink ref="J34" r:id="rId22"/>
    <hyperlink ref="D17" r:id="rId23"/>
    <hyperlink ref="D16" r:id="rId24"/>
    <hyperlink ref="D15" r:id="rId25"/>
    <hyperlink ref="D14" r:id="rId26"/>
    <hyperlink ref="D13" r:id="rId27"/>
    <hyperlink ref="D20" r:id="rId28"/>
    <hyperlink ref="D18" r:id="rId29"/>
    <hyperlink ref="D25" r:id="rId30"/>
    <hyperlink ref="D26" r:id="rId31"/>
    <hyperlink ref="D27" r:id="rId32"/>
    <hyperlink ref="A38:A39" r:id="rId33" display="инкубаци-онный шкаф"/>
    <hyperlink ref="C7:C8" r:id="rId34" display="http://svetlaya-ferma.ru/guest/page/149"/>
    <hyperlink ref="I42" r:id="rId35" display="http://svetlaya-ferma.ru/guest/page/149"/>
    <hyperlink ref="D42" r:id="rId36" display="http://fermer02.ru/ptica/5287-tehnologiya-inkubacii-yaic.html"/>
    <hyperlink ref="J42" r:id="rId37" display="http://fermer02.ru/ptica/5287-tehnologiya-inkubacii-yaic.html"/>
    <hyperlink ref="P1" r:id="rId38"/>
    <hyperlink ref="L5:L6" r:id="rId39" display="вы-со-кая"/>
    <hyperlink ref="AH38:AH39" r:id="rId40" display="инкубаци-онный шкаф"/>
    <hyperlink ref="P21" r:id="rId41"/>
    <hyperlink ref="G39" r:id="rId42" display="38,5-29,0"/>
    <hyperlink ref="I39" r:id="rId43"/>
    <hyperlink ref="C39" r:id="rId44"/>
    <hyperlink ref="D39" r:id="rId45" display="38-38,3"/>
    <hyperlink ref="D41" r:id="rId46" display="https://www.litmir.co/br/?b=231674&amp;p=25"/>
    <hyperlink ref="J5:J6" r:id="rId47" display="вы-со-кая"/>
  </hyperlinks>
  <printOptions horizontalCentered="1" verticalCentered="1"/>
  <pageMargins left="0.19685039370078741" right="0" top="0" bottom="0" header="0" footer="0"/>
  <pageSetup paperSize="9" orientation="portrait" horizontalDpi="0" verticalDpi="0" r:id="rId4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2017-05-15T13:58:56Z</dcterms:modified>
</cp:coreProperties>
</file>