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olors3.xml" ContentType="application/vnd.ms-office.chartcolorstyle+xml"/>
  <Override PartName="/xl/charts/style3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755" tabRatio="761" firstSheet="3" activeTab="8"/>
  </bookViews>
  <sheets>
    <sheet name="Линия1 " sheetId="1" r:id="rId1"/>
    <sheet name="Линия2" sheetId="3" r:id="rId2"/>
    <sheet name="Самцы" sheetId="7" r:id="rId3"/>
    <sheet name="Ремонтый молодняк" sheetId="5" r:id="rId4"/>
    <sheet name="МОЛОДНЯК" sheetId="6" r:id="rId5"/>
    <sheet name="Структура стада" sheetId="8" r:id="rId6"/>
    <sheet name="График окролов" sheetId="9" r:id="rId7"/>
    <sheet name="График выбытия" sheetId="10" r:id="rId8"/>
    <sheet name="БУХГАЛТЕРИЯ" sheetId="4" r:id="rId9"/>
  </sheets>
  <definedNames/>
  <calcPr calcId="152511"/>
</workbook>
</file>

<file path=xl/sharedStrings.xml><?xml version="1.0" encoding="utf-8"?>
<sst xmlns="http://schemas.openxmlformats.org/spreadsheetml/2006/main" count="433" uniqueCount="143">
  <si>
    <t>Кролиха</t>
  </si>
  <si>
    <t>День рож.</t>
  </si>
  <si>
    <t>№</t>
  </si>
  <si>
    <t>Случка№1</t>
  </si>
  <si>
    <t>До окрола</t>
  </si>
  <si>
    <t>Окрол 1</t>
  </si>
  <si>
    <t>Кем покрыта</t>
  </si>
  <si>
    <t xml:space="preserve">В окроле </t>
  </si>
  <si>
    <t>Возраст молод</t>
  </si>
  <si>
    <t>Особые отметки</t>
  </si>
  <si>
    <t>Отсадил</t>
  </si>
  <si>
    <t>Кол-во</t>
  </si>
  <si>
    <t>число</t>
  </si>
  <si>
    <t>дней</t>
  </si>
  <si>
    <t>шт</t>
  </si>
  <si>
    <t>Дней</t>
  </si>
  <si>
    <t>Месяцев</t>
  </si>
  <si>
    <t>Случка№2</t>
  </si>
  <si>
    <t>Окрол 2</t>
  </si>
  <si>
    <t>Возраст молодняк</t>
  </si>
  <si>
    <t>Случка№3</t>
  </si>
  <si>
    <t>Окрол 3</t>
  </si>
  <si>
    <t>Случка№4</t>
  </si>
  <si>
    <t>Окрол 4</t>
  </si>
  <si>
    <t>X</t>
  </si>
  <si>
    <t>Y</t>
  </si>
  <si>
    <t>В окроле</t>
  </si>
  <si>
    <t>Петруха</t>
  </si>
  <si>
    <t>Дашка</t>
  </si>
  <si>
    <t>Машка</t>
  </si>
  <si>
    <t>%</t>
  </si>
  <si>
    <t>не в гнезде</t>
  </si>
  <si>
    <t>плохо заботится</t>
  </si>
  <si>
    <t>Глашка</t>
  </si>
  <si>
    <t>=A1-F4</t>
  </si>
  <si>
    <t>=A1-F23</t>
  </si>
  <si>
    <t xml:space="preserve"> </t>
  </si>
  <si>
    <t>1 ЛИНИЯ</t>
  </si>
  <si>
    <t>2 ЛИНИЯ</t>
  </si>
  <si>
    <t>Прививки</t>
  </si>
  <si>
    <t>45 дней</t>
  </si>
  <si>
    <t>90 дней</t>
  </si>
  <si>
    <t>В начале весны</t>
  </si>
  <si>
    <t>Случка</t>
  </si>
  <si>
    <t>Рекомендовано</t>
  </si>
  <si>
    <t>День рождения</t>
  </si>
  <si>
    <t>ПРИХОД</t>
  </si>
  <si>
    <t>РАСХОД</t>
  </si>
  <si>
    <t>Наименование</t>
  </si>
  <si>
    <t>ДАТА</t>
  </si>
  <si>
    <t>Итого</t>
  </si>
  <si>
    <t>ИТОГ</t>
  </si>
  <si>
    <r>
      <rPr>
        <b/>
        <sz val="10"/>
        <color rgb="FF0070C0"/>
        <rFont val="Calibri"/>
        <family val="2"/>
        <scheme val="minor"/>
      </rPr>
      <t xml:space="preserve">Самец: </t>
    </r>
    <r>
      <rPr>
        <b/>
        <sz val="12"/>
        <color rgb="FF0070C0"/>
        <rFont val="Calibri"/>
        <family val="2"/>
        <scheme val="minor"/>
      </rPr>
      <t>Петр</t>
    </r>
  </si>
  <si>
    <r>
      <rPr>
        <b/>
        <sz val="10"/>
        <color rgb="FFFF0000"/>
        <rFont val="Calibri"/>
        <family val="2"/>
        <scheme val="minor"/>
      </rPr>
      <t xml:space="preserve">Самка: </t>
    </r>
    <r>
      <rPr>
        <b/>
        <sz val="12"/>
        <color rgb="FFFF0000"/>
        <rFont val="Calibri"/>
        <family val="2"/>
        <scheme val="minor"/>
      </rPr>
      <t>Глашка</t>
    </r>
  </si>
  <si>
    <t>Обазначение</t>
  </si>
  <si>
    <t>Можно в случку</t>
  </si>
  <si>
    <t>А1.1</t>
  </si>
  <si>
    <r>
      <rPr>
        <b/>
        <sz val="11"/>
        <color rgb="FF0070C0"/>
        <rFont val="Calibri"/>
        <family val="2"/>
        <scheme val="minor"/>
      </rPr>
      <t>А</t>
    </r>
    <r>
      <rPr>
        <b/>
        <sz val="11"/>
        <color rgb="FFFF0000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>.1</t>
    </r>
  </si>
  <si>
    <r>
      <rPr>
        <sz val="11"/>
        <color rgb="FF0070C0"/>
        <rFont val="Calibri"/>
        <family val="2"/>
        <scheme val="minor"/>
      </rPr>
      <t xml:space="preserve">А-ОТЕЦ  </t>
    </r>
    <r>
      <rPr>
        <sz val="11"/>
        <color rgb="FFFF0000"/>
        <rFont val="Calibri"/>
        <family val="2"/>
        <scheme val="minor"/>
      </rPr>
      <t xml:space="preserve"> 1-МАТЬ   </t>
    </r>
    <r>
      <rPr>
        <sz val="11"/>
        <rFont val="Calibri"/>
        <family val="2"/>
        <scheme val="minor"/>
      </rPr>
      <t>1-ОКРОЛ</t>
    </r>
  </si>
  <si>
    <t>Клетка</t>
  </si>
  <si>
    <t>САМКИ</t>
  </si>
  <si>
    <t>САМЦЫ</t>
  </si>
  <si>
    <t>Делить по полу</t>
  </si>
  <si>
    <t>Забой в 90 дней</t>
  </si>
  <si>
    <t>Возраст молодняка (дней)</t>
  </si>
  <si>
    <t>Прививки 45 дней</t>
  </si>
  <si>
    <t>В окроле шт.</t>
  </si>
  <si>
    <t>Забой в 100 дней</t>
  </si>
  <si>
    <t>Забой в 110 дней</t>
  </si>
  <si>
    <t>Осталось шт.</t>
  </si>
  <si>
    <t>Выбыло шт.</t>
  </si>
  <si>
    <t>Перешли в ремонтный</t>
  </si>
  <si>
    <t>Откорм, продажа</t>
  </si>
  <si>
    <r>
      <rPr>
        <sz val="11"/>
        <color rgb="FF0070C0"/>
        <rFont val="Calibri"/>
        <family val="2"/>
        <scheme val="minor"/>
      </rPr>
      <t xml:space="preserve">А-ОТЕЦ  </t>
    </r>
    <r>
      <rPr>
        <sz val="11"/>
        <color rgb="FFFF0000"/>
        <rFont val="Calibri"/>
        <family val="2"/>
        <scheme val="minor"/>
      </rPr>
      <t xml:space="preserve"> 2-МАТЬ   </t>
    </r>
    <r>
      <rPr>
        <sz val="11"/>
        <rFont val="Calibri"/>
        <family val="2"/>
        <scheme val="minor"/>
      </rPr>
      <t>1-ОКРОЛ</t>
    </r>
  </si>
  <si>
    <t>А2.1</t>
  </si>
  <si>
    <r>
      <t>Самка: Д</t>
    </r>
    <r>
      <rPr>
        <b/>
        <sz val="12"/>
        <color rgb="FFFF0000"/>
        <rFont val="Calibri"/>
        <family val="2"/>
        <scheme val="minor"/>
      </rPr>
      <t>ашка</t>
    </r>
  </si>
  <si>
    <r>
      <rPr>
        <b/>
        <sz val="10"/>
        <color rgb="FFFF0000"/>
        <rFont val="Calibri"/>
        <family val="2"/>
        <scheme val="minor"/>
      </rPr>
      <t>Самка: М</t>
    </r>
    <r>
      <rPr>
        <b/>
        <sz val="12"/>
        <color rgb="FFFF0000"/>
        <rFont val="Calibri"/>
        <family val="2"/>
        <scheme val="minor"/>
      </rPr>
      <t>ашка</t>
    </r>
  </si>
  <si>
    <r>
      <rPr>
        <b/>
        <sz val="10"/>
        <color rgb="FFFF0000"/>
        <rFont val="Calibri"/>
        <family val="2"/>
        <scheme val="minor"/>
      </rPr>
      <t>Самка: Бел</t>
    </r>
    <r>
      <rPr>
        <b/>
        <sz val="12"/>
        <color rgb="FFFF0000"/>
        <rFont val="Calibri"/>
        <family val="2"/>
        <scheme val="minor"/>
      </rPr>
      <t>ка</t>
    </r>
  </si>
  <si>
    <t>А3.1</t>
  </si>
  <si>
    <r>
      <rPr>
        <sz val="11"/>
        <color rgb="FF0070C0"/>
        <rFont val="Calibri"/>
        <family val="2"/>
        <scheme val="minor"/>
      </rPr>
      <t xml:space="preserve">А-ОТЕЦ  </t>
    </r>
    <r>
      <rPr>
        <sz val="11"/>
        <color rgb="FFFF0000"/>
        <rFont val="Calibri"/>
        <family val="2"/>
        <scheme val="minor"/>
      </rPr>
      <t xml:space="preserve"> 3-МАТЬ   </t>
    </r>
    <r>
      <rPr>
        <sz val="11"/>
        <rFont val="Calibri"/>
        <family val="2"/>
        <scheme val="minor"/>
      </rPr>
      <t>1-ОКРОЛ</t>
    </r>
  </si>
  <si>
    <t>А4.1</t>
  </si>
  <si>
    <r>
      <rPr>
        <sz val="11"/>
        <color rgb="FF0070C0"/>
        <rFont val="Calibri"/>
        <family val="2"/>
        <scheme val="minor"/>
      </rPr>
      <t xml:space="preserve">А-ОТЕЦ  </t>
    </r>
    <r>
      <rPr>
        <sz val="11"/>
        <color rgb="FFFF0000"/>
        <rFont val="Calibri"/>
        <family val="2"/>
        <scheme val="minor"/>
      </rPr>
      <t xml:space="preserve"> 4-МАТЬ   </t>
    </r>
    <r>
      <rPr>
        <sz val="11"/>
        <rFont val="Calibri"/>
        <family val="2"/>
        <scheme val="minor"/>
      </rPr>
      <t>1-ОКРОЛ</t>
    </r>
  </si>
  <si>
    <t>Прививки 90 дней</t>
  </si>
  <si>
    <t>Поступило шт.</t>
  </si>
  <si>
    <t>Возраст самок (дней)</t>
  </si>
  <si>
    <t>Всего ремонтного молодняка</t>
  </si>
  <si>
    <t>Всего молодняка</t>
  </si>
  <si>
    <t>Всего племенных самок</t>
  </si>
  <si>
    <t>Дата ввода</t>
  </si>
  <si>
    <t>Кол-во покрытий</t>
  </si>
  <si>
    <t>Кол-во прохолостов</t>
  </si>
  <si>
    <t>% покрытий</t>
  </si>
  <si>
    <t>Кол-во крольчат</t>
  </si>
  <si>
    <t>Среднее за окрол</t>
  </si>
  <si>
    <t xml:space="preserve">Кличка </t>
  </si>
  <si>
    <t>ПЕТР</t>
  </si>
  <si>
    <t>Дата рождения</t>
  </si>
  <si>
    <t>Возраст (мес)</t>
  </si>
  <si>
    <t>Дата случки</t>
  </si>
  <si>
    <t>Самка</t>
  </si>
  <si>
    <t>Покрыл</t>
  </si>
  <si>
    <t>Прохолост</t>
  </si>
  <si>
    <t>Дата окрола</t>
  </si>
  <si>
    <t>Белка</t>
  </si>
  <si>
    <t>Племенные самки</t>
  </si>
  <si>
    <t>Племенные самцы</t>
  </si>
  <si>
    <t>Ремонтный молодняк</t>
  </si>
  <si>
    <t xml:space="preserve">Молодняк </t>
  </si>
  <si>
    <t>1 линия</t>
  </si>
  <si>
    <t>2 линия</t>
  </si>
  <si>
    <t>3 линия</t>
  </si>
  <si>
    <t>Всего</t>
  </si>
  <si>
    <t>Шт</t>
  </si>
  <si>
    <t>РЕМОНТНЫЙ МОЛОДНЯК ОТ 1 ЛИНИИ</t>
  </si>
  <si>
    <t>Молодняк</t>
  </si>
  <si>
    <t xml:space="preserve">Год           Месяц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</si>
  <si>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</si>
  <si>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</si>
  <si>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</si>
  <si>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</si>
  <si>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</si>
  <si>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</si>
  <si>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</si>
  <si>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</si>
  <si>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</si>
  <si>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</si>
  <si>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</si>
  <si>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</si>
  <si>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=</t>
  </si>
  <si>
    <t>Забой</t>
  </si>
  <si>
    <t>Падеж</t>
  </si>
  <si>
    <t>Падеж до 14 дней</t>
  </si>
  <si>
    <t>август</t>
  </si>
  <si>
    <t>сентябрь</t>
  </si>
  <si>
    <t>октябрь</t>
  </si>
  <si>
    <t>ноябрь</t>
  </si>
  <si>
    <t>декабрь</t>
  </si>
  <si>
    <t>июль</t>
  </si>
  <si>
    <t>Откорм</t>
  </si>
  <si>
    <t>Отметка о проделанной работе</t>
  </si>
  <si>
    <t>отметка о проделаной работе</t>
  </si>
  <si>
    <t xml:space="preserve">Окрол </t>
  </si>
  <si>
    <t>Месяц: 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</si>
</sst>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FFFF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FF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color theme="0" tint="-0.15"/>
      <name val="Calibri"/>
      <family val="2"/>
    </font>
    <font>
      <sz val="9"/>
      <color theme="0" tint="-0.25"/>
      <name val="+mn-cs"/>
      <family val="2"/>
    </font>
    <font>
      <sz val="9"/>
      <color theme="0" tint="-0.25"/>
      <name val="Calibri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sz val="10"/>
      <color theme="1" tint="0.35"/>
      <name val="Calibri"/>
      <family val="2"/>
    </font>
    <font>
      <sz val="9"/>
      <color theme="1" tint="0.35"/>
      <name val="Calibri"/>
      <family val="2"/>
    </font>
    <font>
      <b/>
      <sz val="16"/>
      <color theme="1" tint="0.35"/>
      <name val="Calibri"/>
      <family val="2"/>
    </font>
  </fonts>
  <fills count="3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7F478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1DFF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</fills>
  <borders count="7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n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ck"/>
      <right style="thin"/>
      <top style="thin"/>
      <bottom/>
    </border>
    <border>
      <left/>
      <right/>
      <top style="thick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double"/>
      <right style="thin"/>
      <top style="thin"/>
      <bottom style="double"/>
    </border>
    <border>
      <left style="thin"/>
      <right style="thin"/>
      <top style="thick"/>
      <bottom style="thick"/>
    </border>
    <border>
      <left style="thick"/>
      <right style="thick"/>
      <top style="thick"/>
      <bottom style="thick"/>
    </border>
    <border>
      <left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/>
      <right style="thick"/>
      <top/>
      <bottom style="thin"/>
    </border>
    <border>
      <left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/>
      <top style="thick"/>
      <bottom style="thick"/>
    </border>
    <border>
      <left/>
      <right style="thick"/>
      <top style="thin"/>
      <bottom/>
    </border>
    <border>
      <left/>
      <right style="thick"/>
      <top style="thin"/>
      <bottom style="thick"/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double"/>
    </border>
    <border>
      <left style="thin"/>
      <right style="thin"/>
      <top style="thick"/>
      <bottom/>
    </border>
    <border>
      <left style="thin"/>
      <right style="thick"/>
      <top style="thin">
        <color theme="4"/>
      </top>
      <bottom style="double">
        <color theme="4"/>
      </bottom>
    </border>
    <border>
      <left style="thin"/>
      <right style="thick"/>
      <top style="thin">
        <color theme="4"/>
      </top>
      <bottom style="thick"/>
    </border>
    <border diagonalDown="1">
      <left style="thick"/>
      <right style="thin"/>
      <top style="thick"/>
      <bottom style="thin"/>
      <diagonal style="thin"/>
    </border>
    <border diagonalDown="1">
      <left style="thick"/>
      <right style="thin"/>
      <top style="thin"/>
      <bottom style="thick"/>
      <diagonal style="thin"/>
    </border>
    <border>
      <left/>
      <right style="thick"/>
      <top style="thick"/>
      <bottom style="thick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8" fillId="0" borderId="1" applyNumberFormat="0" applyFill="0" applyAlignment="0" applyProtection="0"/>
    <xf numFmtId="0" fontId="27" fillId="4" borderId="0" applyNumberFormat="0" applyBorder="0" applyAlignment="0" applyProtection="0"/>
    <xf numFmtId="0" fontId="9" fillId="0" borderId="2" applyNumberFormat="0">
      <alignment horizontal="center" vertical="center" wrapText="1"/>
      <protection/>
    </xf>
  </cellStyleXfs>
  <cellXfs count="339">
    <xf numFmtId="0" fontId="0" fillId="0" borderId="0" xfId="0"/>
    <xf numFmtId="0" fontId="0" fillId="5" borderId="2" xfId="0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14" fontId="3" fillId="7" borderId="2" xfId="0" applyNumberFormat="1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4" fillId="14" borderId="2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16" borderId="2" xfId="0" applyFont="1" applyFill="1" applyBorder="1" applyAlignment="1">
      <alignment horizontal="center"/>
    </xf>
    <xf numFmtId="0" fontId="6" fillId="17" borderId="2" xfId="0" applyFont="1" applyFill="1" applyBorder="1" applyAlignment="1">
      <alignment horizontal="center"/>
    </xf>
    <xf numFmtId="0" fontId="4" fillId="18" borderId="2" xfId="0" applyFont="1" applyFill="1" applyBorder="1" applyAlignment="1">
      <alignment horizontal="center"/>
    </xf>
    <xf numFmtId="14" fontId="3" fillId="14" borderId="2" xfId="0" applyNumberFormat="1" applyFont="1" applyFill="1" applyBorder="1" applyAlignment="1">
      <alignment horizontal="center"/>
    </xf>
    <xf numFmtId="14" fontId="3" fillId="5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4" fontId="3" fillId="12" borderId="2" xfId="0" applyNumberFormat="1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4" fillId="13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19" borderId="2" xfId="0" applyFont="1" applyFill="1" applyBorder="1" applyAlignment="1">
      <alignment horizontal="center"/>
    </xf>
    <xf numFmtId="0" fontId="4" fillId="20" borderId="2" xfId="0" applyFont="1" applyFill="1" applyBorder="1" applyAlignment="1">
      <alignment horizontal="center"/>
    </xf>
    <xf numFmtId="0" fontId="6" fillId="21" borderId="2" xfId="0" applyFont="1" applyFill="1" applyBorder="1" applyAlignment="1">
      <alignment horizontal="center"/>
    </xf>
    <xf numFmtId="0" fontId="4" fillId="22" borderId="2" xfId="0" applyFont="1" applyFill="1" applyBorder="1" applyAlignment="1">
      <alignment horizontal="center"/>
    </xf>
    <xf numFmtId="0" fontId="4" fillId="23" borderId="2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14" fontId="3" fillId="18" borderId="3" xfId="0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7" fillId="24" borderId="4" xfId="0" applyFont="1" applyFill="1" applyBorder="1" applyAlignment="1">
      <alignment horizontal="center"/>
    </xf>
    <xf numFmtId="0" fontId="4" fillId="15" borderId="4" xfId="0" applyFont="1" applyFill="1" applyBorder="1" applyAlignment="1">
      <alignment horizontal="center"/>
    </xf>
    <xf numFmtId="0" fontId="4" fillId="25" borderId="4" xfId="0" applyFont="1" applyFill="1" applyBorder="1" applyAlignment="1">
      <alignment horizontal="center"/>
    </xf>
    <xf numFmtId="0" fontId="4" fillId="19" borderId="4" xfId="0" applyFont="1" applyFill="1" applyBorder="1" applyAlignment="1">
      <alignment horizontal="center"/>
    </xf>
    <xf numFmtId="0" fontId="4" fillId="20" borderId="4" xfId="0" applyFont="1" applyFill="1" applyBorder="1" applyAlignment="1">
      <alignment horizontal="center"/>
    </xf>
    <xf numFmtId="0" fontId="4" fillId="21" borderId="4" xfId="0" applyFont="1" applyFill="1" applyBorder="1" applyAlignment="1">
      <alignment horizontal="center"/>
    </xf>
    <xf numFmtId="0" fontId="4" fillId="22" borderId="4" xfId="0" applyFont="1" applyFill="1" applyBorder="1" applyAlignment="1">
      <alignment horizontal="center"/>
    </xf>
    <xf numFmtId="0" fontId="4" fillId="2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18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0" fontId="4" fillId="18" borderId="6" xfId="0" applyFont="1" applyFill="1" applyBorder="1" applyAlignment="1">
      <alignment horizontal="center"/>
    </xf>
    <xf numFmtId="0" fontId="4" fillId="15" borderId="6" xfId="0" applyFont="1" applyFill="1" applyBorder="1" applyAlignment="1">
      <alignment horizontal="center"/>
    </xf>
    <xf numFmtId="0" fontId="4" fillId="25" borderId="6" xfId="0" applyFont="1" applyFill="1" applyBorder="1" applyAlignment="1">
      <alignment horizontal="center"/>
    </xf>
    <xf numFmtId="0" fontId="4" fillId="19" borderId="6" xfId="0" applyFont="1" applyFill="1" applyBorder="1" applyAlignment="1">
      <alignment horizontal="center"/>
    </xf>
    <xf numFmtId="0" fontId="4" fillId="20" borderId="6" xfId="0" applyFont="1" applyFill="1" applyBorder="1" applyAlignment="1">
      <alignment horizontal="center"/>
    </xf>
    <xf numFmtId="0" fontId="4" fillId="21" borderId="6" xfId="0" applyFont="1" applyFill="1" applyBorder="1" applyAlignment="1">
      <alignment horizontal="center"/>
    </xf>
    <xf numFmtId="0" fontId="4" fillId="22" borderId="6" xfId="0" applyFont="1" applyFill="1" applyBorder="1" applyAlignment="1">
      <alignment horizontal="center"/>
    </xf>
    <xf numFmtId="0" fontId="4" fillId="26" borderId="6" xfId="0" applyFont="1" applyFill="1" applyBorder="1" applyAlignment="1">
      <alignment horizontal="center"/>
    </xf>
    <xf numFmtId="0" fontId="4" fillId="23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13" borderId="9" xfId="0" applyFont="1" applyFill="1" applyBorder="1" applyAlignment="1">
      <alignment horizontal="center"/>
    </xf>
    <xf numFmtId="0" fontId="4" fillId="18" borderId="10" xfId="0" applyFont="1" applyFill="1" applyBorder="1" applyAlignment="1">
      <alignment horizontal="center"/>
    </xf>
    <xf numFmtId="14" fontId="4" fillId="18" borderId="3" xfId="0" applyNumberFormat="1" applyFont="1" applyFill="1" applyBorder="1" applyAlignment="1">
      <alignment horizontal="center"/>
    </xf>
    <xf numFmtId="14" fontId="4" fillId="18" borderId="8" xfId="0" applyNumberFormat="1" applyFont="1" applyFill="1" applyBorder="1" applyAlignment="1">
      <alignment horizontal="center"/>
    </xf>
    <xf numFmtId="0" fontId="4" fillId="18" borderId="2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6" fillId="17" borderId="2" xfId="0" applyFont="1" applyFill="1" applyBorder="1" applyAlignment="1">
      <alignment horizontal="center" vertical="center"/>
    </xf>
    <xf numFmtId="0" fontId="4" fillId="18" borderId="11" xfId="0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4" fillId="21" borderId="11" xfId="0" applyFont="1" applyFill="1" applyBorder="1" applyAlignment="1">
      <alignment horizontal="center" vertical="center"/>
    </xf>
    <xf numFmtId="14" fontId="4" fillId="14" borderId="2" xfId="0" applyNumberFormat="1" applyFont="1" applyFill="1" applyBorder="1" applyAlignment="1">
      <alignment horizontal="center"/>
    </xf>
    <xf numFmtId="14" fontId="4" fillId="12" borderId="2" xfId="0" applyNumberFormat="1" applyFont="1" applyFill="1" applyBorder="1" applyAlignment="1">
      <alignment horizontal="center"/>
    </xf>
    <xf numFmtId="14" fontId="4" fillId="14" borderId="2" xfId="0" applyNumberFormat="1" applyFont="1" applyFill="1" applyBorder="1" applyAlignment="1">
      <alignment horizontal="center" vertical="center"/>
    </xf>
    <xf numFmtId="14" fontId="4" fillId="12" borderId="2" xfId="0" applyNumberFormat="1" applyFont="1" applyFill="1" applyBorder="1" applyAlignment="1">
      <alignment horizontal="center" vertical="center"/>
    </xf>
    <xf numFmtId="49" fontId="4" fillId="10" borderId="2" xfId="0" applyNumberFormat="1" applyFont="1" applyFill="1" applyBorder="1" applyAlignment="1">
      <alignment horizontal="center" vertical="center"/>
    </xf>
    <xf numFmtId="49" fontId="4" fillId="11" borderId="2" xfId="0" applyNumberFormat="1" applyFont="1" applyFill="1" applyBorder="1" applyAlignment="1">
      <alignment horizontal="center" vertical="center"/>
    </xf>
    <xf numFmtId="49" fontId="4" fillId="26" borderId="11" xfId="0" applyNumberFormat="1" applyFont="1" applyFill="1" applyBorder="1" applyAlignment="1">
      <alignment horizontal="center" vertical="center"/>
    </xf>
    <xf numFmtId="49" fontId="4" fillId="23" borderId="11" xfId="0" applyNumberFormat="1" applyFont="1" applyFill="1" applyBorder="1" applyAlignment="1">
      <alignment horizontal="center" vertical="center"/>
    </xf>
    <xf numFmtId="0" fontId="4" fillId="9" borderId="2" xfId="0" applyNumberFormat="1" applyFont="1" applyFill="1" applyBorder="1" applyAlignment="1">
      <alignment horizontal="center" vertical="center"/>
    </xf>
    <xf numFmtId="0" fontId="4" fillId="22" borderId="1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2" fillId="6" borderId="3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4" fontId="2" fillId="6" borderId="12" xfId="0" applyNumberFormat="1" applyFont="1" applyFill="1" applyBorder="1" applyAlignment="1">
      <alignment horizont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0" fillId="0" borderId="0" xfId="0" applyNumberFormat="1"/>
    <xf numFmtId="14" fontId="4" fillId="25" borderId="4" xfId="0" applyNumberFormat="1" applyFont="1" applyFill="1" applyBorder="1" applyAlignment="1">
      <alignment horizontal="center"/>
    </xf>
    <xf numFmtId="14" fontId="4" fillId="25" borderId="11" xfId="0" applyNumberFormat="1" applyFont="1" applyFill="1" applyBorder="1" applyAlignment="1">
      <alignment horizontal="center" vertical="center"/>
    </xf>
    <xf numFmtId="14" fontId="4" fillId="10" borderId="2" xfId="0" applyNumberFormat="1" applyFont="1" applyFill="1" applyBorder="1" applyAlignment="1">
      <alignment horizontal="center"/>
    </xf>
    <xf numFmtId="14" fontId="4" fillId="26" borderId="2" xfId="0" applyNumberFormat="1" applyFont="1" applyFill="1" applyBorder="1" applyAlignment="1">
      <alignment horizontal="center"/>
    </xf>
    <xf numFmtId="14" fontId="4" fillId="26" borderId="4" xfId="0" applyNumberFormat="1" applyFont="1" applyFill="1" applyBorder="1" applyAlignment="1">
      <alignment horizontal="center"/>
    </xf>
    <xf numFmtId="0" fontId="4" fillId="10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9" fillId="27" borderId="2" xfId="0" applyFont="1" applyFill="1" applyBorder="1" applyAlignment="1">
      <alignment horizontal="center" vertical="center" wrapText="1"/>
    </xf>
    <xf numFmtId="14" fontId="10" fillId="27" borderId="2" xfId="0" applyNumberFormat="1" applyFont="1" applyFill="1" applyBorder="1" applyAlignment="1">
      <alignment horizontal="center" vertical="center" wrapText="1"/>
    </xf>
    <xf numFmtId="14" fontId="10" fillId="15" borderId="2" xfId="0" applyNumberFormat="1" applyFont="1" applyFill="1" applyBorder="1" applyAlignment="1">
      <alignment horizontal="center" vertical="center" wrapText="1"/>
    </xf>
    <xf numFmtId="14" fontId="11" fillId="15" borderId="2" xfId="0" applyNumberFormat="1" applyFont="1" applyFill="1" applyBorder="1" applyAlignment="1">
      <alignment horizontal="center" vertical="center" wrapText="1"/>
    </xf>
    <xf numFmtId="14" fontId="9" fillId="13" borderId="2" xfId="0" applyNumberFormat="1" applyFont="1" applyFill="1" applyBorder="1" applyAlignment="1">
      <alignment horizontal="center" vertical="center"/>
    </xf>
    <xf numFmtId="14" fontId="9" fillId="15" borderId="2" xfId="0" applyNumberFormat="1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14" fontId="9" fillId="13" borderId="2" xfId="0" applyNumberFormat="1" applyFont="1" applyFill="1" applyBorder="1" applyAlignment="1">
      <alignment horizontal="center" vertical="center" wrapText="1"/>
    </xf>
    <xf numFmtId="14" fontId="9" fillId="27" borderId="2" xfId="0" applyNumberFormat="1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center" vertical="center" wrapText="1"/>
    </xf>
    <xf numFmtId="164" fontId="9" fillId="13" borderId="2" xfId="0" applyNumberFormat="1" applyFont="1" applyFill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center" vertical="center" wrapText="1"/>
    </xf>
    <xf numFmtId="0" fontId="9" fillId="15" borderId="4" xfId="0" applyFont="1" applyFill="1" applyBorder="1" applyAlignment="1">
      <alignment horizontal="center" vertical="center" wrapText="1"/>
    </xf>
    <xf numFmtId="14" fontId="9" fillId="27" borderId="4" xfId="0" applyNumberFormat="1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 wrapText="1"/>
    </xf>
    <xf numFmtId="0" fontId="9" fillId="27" borderId="4" xfId="0" applyFont="1" applyFill="1" applyBorder="1" applyAlignment="1">
      <alignment horizontal="center" vertical="center" wrapText="1"/>
    </xf>
    <xf numFmtId="14" fontId="9" fillId="13" borderId="4" xfId="0" applyNumberFormat="1" applyFont="1" applyFill="1" applyBorder="1" applyAlignment="1">
      <alignment horizontal="center" vertical="center" wrapText="1"/>
    </xf>
    <xf numFmtId="164" fontId="9" fillId="13" borderId="4" xfId="0" applyNumberFormat="1" applyFont="1" applyFill="1" applyBorder="1" applyAlignment="1">
      <alignment horizontal="center" vertical="center" wrapText="1"/>
    </xf>
    <xf numFmtId="14" fontId="9" fillId="16" borderId="2" xfId="0" applyNumberFormat="1" applyFont="1" applyFill="1" applyBorder="1" applyAlignment="1">
      <alignment horizontal="center" vertical="center" wrapText="1"/>
    </xf>
    <xf numFmtId="14" fontId="12" fillId="16" borderId="4" xfId="0" applyNumberFormat="1" applyFont="1" applyFill="1" applyBorder="1" applyAlignment="1">
      <alignment horizontal="center" vertical="center" wrapText="1"/>
    </xf>
    <xf numFmtId="0" fontId="9" fillId="15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9" fillId="27" borderId="3" xfId="0" applyFont="1" applyFill="1" applyBorder="1" applyAlignment="1">
      <alignment horizontal="center" vertical="center" wrapText="1"/>
    </xf>
    <xf numFmtId="14" fontId="10" fillId="27" borderId="3" xfId="0" applyNumberFormat="1" applyFont="1" applyFill="1" applyBorder="1" applyAlignment="1">
      <alignment horizontal="center" vertical="center" wrapText="1"/>
    </xf>
    <xf numFmtId="14" fontId="10" fillId="15" borderId="3" xfId="0" applyNumberFormat="1" applyFont="1" applyFill="1" applyBorder="1" applyAlignment="1">
      <alignment horizontal="center" vertical="center" wrapText="1"/>
    </xf>
    <xf numFmtId="14" fontId="11" fillId="15" borderId="3" xfId="0" applyNumberFormat="1" applyFont="1" applyFill="1" applyBorder="1" applyAlignment="1">
      <alignment horizontal="center" vertical="center" wrapText="1"/>
    </xf>
    <xf numFmtId="14" fontId="9" fillId="13" borderId="3" xfId="0" applyNumberFormat="1" applyFont="1" applyFill="1" applyBorder="1" applyAlignment="1">
      <alignment horizontal="center" vertical="center"/>
    </xf>
    <xf numFmtId="14" fontId="9" fillId="15" borderId="3" xfId="0" applyNumberFormat="1" applyFont="1" applyFill="1" applyBorder="1" applyAlignment="1">
      <alignment horizontal="center" vertical="center" wrapText="1"/>
    </xf>
    <xf numFmtId="0" fontId="9" fillId="27" borderId="7" xfId="0" applyFont="1" applyFill="1" applyBorder="1" applyAlignment="1">
      <alignment horizontal="center" vertical="center" wrapText="1"/>
    </xf>
    <xf numFmtId="14" fontId="10" fillId="27" borderId="8" xfId="0" applyNumberFormat="1" applyFont="1" applyFill="1" applyBorder="1" applyAlignment="1">
      <alignment horizontal="center" vertical="center" wrapText="1"/>
    </xf>
    <xf numFmtId="14" fontId="10" fillId="15" borderId="8" xfId="0" applyNumberFormat="1" applyFont="1" applyFill="1" applyBorder="1" applyAlignment="1">
      <alignment horizontal="center" vertical="center" wrapText="1"/>
    </xf>
    <xf numFmtId="14" fontId="11" fillId="15" borderId="8" xfId="0" applyNumberFormat="1" applyFont="1" applyFill="1" applyBorder="1" applyAlignment="1">
      <alignment horizontal="center" vertical="center" wrapText="1"/>
    </xf>
    <xf numFmtId="14" fontId="9" fillId="13" borderId="8" xfId="0" applyNumberFormat="1" applyFont="1" applyFill="1" applyBorder="1" applyAlignment="1">
      <alignment horizontal="center" vertical="center"/>
    </xf>
    <xf numFmtId="14" fontId="9" fillId="15" borderId="8" xfId="0" applyNumberFormat="1" applyFont="1" applyFill="1" applyBorder="1" applyAlignment="1">
      <alignment horizontal="center" vertical="center" wrapText="1"/>
    </xf>
    <xf numFmtId="14" fontId="9" fillId="15" borderId="12" xfId="0" applyNumberFormat="1" applyFont="1" applyFill="1" applyBorder="1" applyAlignment="1">
      <alignment horizontal="center" vertical="center" wrapText="1"/>
    </xf>
    <xf numFmtId="0" fontId="9" fillId="15" borderId="9" xfId="0" applyFont="1" applyFill="1" applyBorder="1" applyAlignment="1">
      <alignment horizontal="center" vertical="center" wrapText="1"/>
    </xf>
    <xf numFmtId="164" fontId="9" fillId="13" borderId="13" xfId="0" applyNumberFormat="1" applyFont="1" applyFill="1" applyBorder="1" applyAlignment="1">
      <alignment horizontal="center" vertical="center" wrapText="1"/>
    </xf>
    <xf numFmtId="0" fontId="9" fillId="27" borderId="9" xfId="0" applyFont="1" applyFill="1" applyBorder="1" applyAlignment="1">
      <alignment horizontal="center" vertical="center" wrapText="1"/>
    </xf>
    <xf numFmtId="14" fontId="12" fillId="16" borderId="6" xfId="0" applyNumberFormat="1" applyFont="1" applyFill="1" applyBorder="1" applyAlignment="1">
      <alignment horizontal="center" vertical="center" wrapText="1"/>
    </xf>
    <xf numFmtId="14" fontId="9" fillId="27" borderId="6" xfId="0" applyNumberFormat="1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center" vertical="center" wrapText="1"/>
    </xf>
    <xf numFmtId="0" fontId="9" fillId="27" borderId="6" xfId="0" applyFont="1" applyFill="1" applyBorder="1" applyAlignment="1">
      <alignment horizontal="center" vertical="center" wrapText="1"/>
    </xf>
    <xf numFmtId="14" fontId="9" fillId="13" borderId="6" xfId="0" applyNumberFormat="1" applyFont="1" applyFill="1" applyBorder="1" applyAlignment="1">
      <alignment horizontal="center" vertical="center" wrapText="1"/>
    </xf>
    <xf numFmtId="164" fontId="9" fillId="13" borderId="15" xfId="0" applyNumberFormat="1" applyFont="1" applyFill="1" applyBorder="1" applyAlignment="1">
      <alignment horizontal="center" vertical="center" wrapText="1"/>
    </xf>
    <xf numFmtId="0" fontId="9" fillId="27" borderId="16" xfId="0" applyFont="1" applyFill="1" applyBorder="1" applyAlignment="1">
      <alignment horizontal="center" vertical="center" wrapText="1"/>
    </xf>
    <xf numFmtId="14" fontId="10" fillId="27" borderId="17" xfId="0" applyNumberFormat="1" applyFont="1" applyFill="1" applyBorder="1" applyAlignment="1">
      <alignment horizontal="center" vertical="center" wrapText="1"/>
    </xf>
    <xf numFmtId="14" fontId="10" fillId="15" borderId="17" xfId="0" applyNumberFormat="1" applyFont="1" applyFill="1" applyBorder="1" applyAlignment="1">
      <alignment horizontal="center" vertical="center" wrapText="1"/>
    </xf>
    <xf numFmtId="14" fontId="11" fillId="15" borderId="17" xfId="0" applyNumberFormat="1" applyFont="1" applyFill="1" applyBorder="1" applyAlignment="1">
      <alignment horizontal="center" vertical="center" wrapText="1"/>
    </xf>
    <xf numFmtId="14" fontId="9" fillId="13" borderId="17" xfId="0" applyNumberFormat="1" applyFont="1" applyFill="1" applyBorder="1" applyAlignment="1">
      <alignment horizontal="center" vertical="center"/>
    </xf>
    <xf numFmtId="14" fontId="9" fillId="15" borderId="17" xfId="0" applyNumberFormat="1" applyFont="1" applyFill="1" applyBorder="1" applyAlignment="1">
      <alignment horizontal="center" vertical="center" wrapText="1"/>
    </xf>
    <xf numFmtId="14" fontId="9" fillId="15" borderId="18" xfId="0" applyNumberFormat="1" applyFont="1" applyFill="1" applyBorder="1" applyAlignment="1">
      <alignment horizontal="center" vertical="center" wrapText="1"/>
    </xf>
    <xf numFmtId="0" fontId="9" fillId="15" borderId="19" xfId="0" applyFont="1" applyFill="1" applyBorder="1" applyAlignment="1">
      <alignment horizontal="center" vertical="center" wrapText="1"/>
    </xf>
    <xf numFmtId="164" fontId="9" fillId="13" borderId="20" xfId="0" applyNumberFormat="1" applyFont="1" applyFill="1" applyBorder="1" applyAlignment="1">
      <alignment horizontal="center" vertical="center" wrapText="1"/>
    </xf>
    <xf numFmtId="0" fontId="9" fillId="27" borderId="19" xfId="0" applyFont="1" applyFill="1" applyBorder="1" applyAlignment="1">
      <alignment horizontal="center" vertical="center" wrapText="1"/>
    </xf>
    <xf numFmtId="14" fontId="12" fillId="16" borderId="21" xfId="0" applyNumberFormat="1" applyFont="1" applyFill="1" applyBorder="1" applyAlignment="1">
      <alignment horizontal="center" vertical="center" wrapText="1"/>
    </xf>
    <xf numFmtId="0" fontId="9" fillId="15" borderId="21" xfId="0" applyFont="1" applyFill="1" applyBorder="1" applyAlignment="1">
      <alignment horizontal="center" vertical="center" wrapText="1"/>
    </xf>
    <xf numFmtId="14" fontId="9" fillId="27" borderId="21" xfId="0" applyNumberFormat="1" applyFont="1" applyFill="1" applyBorder="1" applyAlignment="1">
      <alignment horizontal="center" vertical="center" wrapText="1"/>
    </xf>
    <xf numFmtId="0" fontId="9" fillId="13" borderId="21" xfId="0" applyFont="1" applyFill="1" applyBorder="1" applyAlignment="1">
      <alignment horizontal="center" vertical="center" wrapText="1"/>
    </xf>
    <xf numFmtId="0" fontId="9" fillId="27" borderId="21" xfId="0" applyFont="1" applyFill="1" applyBorder="1" applyAlignment="1">
      <alignment horizontal="center" vertical="center" wrapText="1"/>
    </xf>
    <xf numFmtId="14" fontId="9" fillId="13" borderId="21" xfId="0" applyNumberFormat="1" applyFont="1" applyFill="1" applyBorder="1" applyAlignment="1">
      <alignment horizontal="center" vertical="center" wrapText="1"/>
    </xf>
    <xf numFmtId="164" fontId="9" fillId="13" borderId="22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6" fillId="27" borderId="9" xfId="0" applyFont="1" applyFill="1" applyBorder="1" applyAlignment="1">
      <alignment horizontal="center" vertical="center" wrapText="1"/>
    </xf>
    <xf numFmtId="0" fontId="19" fillId="27" borderId="9" xfId="0" applyFont="1" applyFill="1" applyBorder="1" applyAlignment="1">
      <alignment horizontal="center" vertical="center" wrapText="1"/>
    </xf>
    <xf numFmtId="14" fontId="3" fillId="5" borderId="2" xfId="0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14" fontId="9" fillId="13" borderId="8" xfId="0" applyNumberFormat="1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 wrapText="1"/>
    </xf>
    <xf numFmtId="0" fontId="15" fillId="25" borderId="2" xfId="0" applyFont="1" applyFill="1" applyBorder="1" applyAlignment="1">
      <alignment horizontal="center" vertical="center" wrapText="1"/>
    </xf>
    <xf numFmtId="0" fontId="13" fillId="25" borderId="2" xfId="0" applyFont="1" applyFill="1" applyBorder="1" applyAlignment="1">
      <alignment horizontal="center" vertical="center" wrapText="1"/>
    </xf>
    <xf numFmtId="14" fontId="9" fillId="28" borderId="2" xfId="0" applyNumberFormat="1" applyFont="1" applyFill="1" applyBorder="1" applyAlignment="1">
      <alignment horizontal="center" vertical="center" wrapText="1"/>
    </xf>
    <xf numFmtId="0" fontId="9" fillId="28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14" fontId="26" fillId="13" borderId="8" xfId="0" applyNumberFormat="1" applyFont="1" applyFill="1" applyBorder="1" applyAlignment="1">
      <alignment horizontal="center" vertical="center" wrapText="1"/>
    </xf>
    <xf numFmtId="0" fontId="26" fillId="27" borderId="8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13" borderId="8" xfId="0" applyFont="1" applyFill="1" applyBorder="1" applyAlignment="1">
      <alignment horizontal="center" vertical="center" wrapText="1"/>
    </xf>
    <xf numFmtId="14" fontId="12" fillId="0" borderId="11" xfId="0" applyNumberFormat="1" applyFont="1" applyFill="1" applyBorder="1" applyAlignment="1">
      <alignment horizontal="center" vertical="center" wrapText="1"/>
    </xf>
    <xf numFmtId="14" fontId="9" fillId="28" borderId="11" xfId="0" applyNumberFormat="1" applyFont="1" applyFill="1" applyBorder="1" applyAlignment="1">
      <alignment horizontal="center" vertical="center" wrapText="1"/>
    </xf>
    <xf numFmtId="0" fontId="9" fillId="28" borderId="11" xfId="0" applyFont="1" applyFill="1" applyBorder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0" xfId="0" applyBorder="1"/>
    <xf numFmtId="14" fontId="12" fillId="28" borderId="24" xfId="0" applyNumberFormat="1" applyFont="1" applyFill="1" applyBorder="1" applyAlignment="1">
      <alignment horizontal="center" vertical="center" wrapText="1"/>
    </xf>
    <xf numFmtId="14" fontId="9" fillId="0" borderId="24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12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10" xfId="0" applyBorder="1"/>
    <xf numFmtId="0" fontId="9" fillId="27" borderId="2" xfId="0" applyNumberFormat="1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24" fillId="2" borderId="2" xfId="20" applyBorder="1" applyAlignment="1">
      <alignment horizontal="center" vertical="center" wrapText="1"/>
    </xf>
    <xf numFmtId="0" fontId="25" fillId="3" borderId="2" xfId="21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Border="1"/>
    <xf numFmtId="0" fontId="17" fillId="27" borderId="9" xfId="0" applyFont="1" applyFill="1" applyBorder="1" applyAlignment="1">
      <alignment horizontal="center" vertical="center" wrapText="1"/>
    </xf>
    <xf numFmtId="0" fontId="9" fillId="13" borderId="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8" fillId="29" borderId="29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8" fillId="27" borderId="2" xfId="0" applyFont="1" applyFill="1" applyBorder="1" applyAlignment="1">
      <alignment horizontal="center" vertical="center" shrinkToFit="1"/>
    </xf>
    <xf numFmtId="0" fontId="8" fillId="19" borderId="30" xfId="0" applyFont="1" applyFill="1" applyBorder="1" applyAlignment="1">
      <alignment horizontal="center" vertical="center" shrinkToFit="1"/>
    </xf>
    <xf numFmtId="0" fontId="8" fillId="29" borderId="31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8" fillId="27" borderId="4" xfId="0" applyFont="1" applyFill="1" applyBorder="1" applyAlignment="1">
      <alignment horizontal="center" vertical="center" shrinkToFit="1"/>
    </xf>
    <xf numFmtId="0" fontId="8" fillId="19" borderId="32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8" fillId="13" borderId="34" xfId="0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8" fillId="13" borderId="35" xfId="0" applyFont="1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18" borderId="4" xfId="0" applyNumberFormat="1" applyFont="1" applyFill="1" applyBorder="1" applyAlignment="1">
      <alignment horizontal="center"/>
    </xf>
    <xf numFmtId="0" fontId="0" fillId="0" borderId="0" xfId="0" applyNumberFormat="1"/>
    <xf numFmtId="0" fontId="8" fillId="0" borderId="0" xfId="0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8" fillId="15" borderId="7" xfId="0" applyFont="1" applyFill="1" applyBorder="1" applyAlignment="1">
      <alignment horizontal="center" vertical="center" wrapText="1"/>
    </xf>
    <xf numFmtId="0" fontId="8" fillId="15" borderId="8" xfId="0" applyFont="1" applyFill="1" applyBorder="1" applyAlignment="1">
      <alignment horizontal="center" vertical="center" wrapText="1"/>
    </xf>
    <xf numFmtId="0" fontId="8" fillId="15" borderId="12" xfId="0" applyFont="1" applyFill="1" applyBorder="1" applyAlignment="1">
      <alignment horizontal="center" vertical="center" wrapText="1"/>
    </xf>
    <xf numFmtId="14" fontId="8" fillId="27" borderId="9" xfId="0" applyNumberFormat="1" applyFont="1" applyFill="1" applyBorder="1" applyAlignment="1">
      <alignment horizontal="center" vertical="center" wrapText="1"/>
    </xf>
    <xf numFmtId="0" fontId="8" fillId="27" borderId="2" xfId="0" applyFont="1" applyFill="1" applyBorder="1" applyAlignment="1">
      <alignment horizontal="center" vertical="center" wrapText="1"/>
    </xf>
    <xf numFmtId="0" fontId="8" fillId="27" borderId="9" xfId="0" applyFont="1" applyFill="1" applyBorder="1" applyAlignment="1">
      <alignment horizontal="center" vertical="center" wrapText="1"/>
    </xf>
    <xf numFmtId="0" fontId="8" fillId="27" borderId="10" xfId="0" applyFont="1" applyFill="1" applyBorder="1" applyAlignment="1">
      <alignment horizontal="center" vertical="center" wrapText="1"/>
    </xf>
    <xf numFmtId="0" fontId="8" fillId="27" borderId="11" xfId="0" applyFont="1" applyFill="1" applyBorder="1" applyAlignment="1">
      <alignment horizontal="center" vertical="center" wrapText="1"/>
    </xf>
    <xf numFmtId="0" fontId="24" fillId="2" borderId="11" xfId="20" applyBorder="1" applyAlignment="1">
      <alignment horizontal="center" vertical="center" wrapText="1"/>
    </xf>
    <xf numFmtId="0" fontId="27" fillId="4" borderId="2" xfId="23" applyBorder="1" applyAlignment="1">
      <alignment horizontal="center" vertical="center" wrapText="1"/>
    </xf>
    <xf numFmtId="0" fontId="27" fillId="4" borderId="11" xfId="23" applyBorder="1" applyAlignment="1">
      <alignment horizontal="center" vertical="center" wrapText="1"/>
    </xf>
    <xf numFmtId="0" fontId="25" fillId="3" borderId="13" xfId="21" applyBorder="1" applyAlignment="1">
      <alignment horizontal="center" vertical="center" wrapText="1"/>
    </xf>
    <xf numFmtId="0" fontId="25" fillId="3" borderId="14" xfId="21" applyBorder="1" applyAlignment="1">
      <alignment horizontal="center" vertical="center" wrapText="1"/>
    </xf>
    <xf numFmtId="14" fontId="8" fillId="13" borderId="2" xfId="0" applyNumberFormat="1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14" fontId="0" fillId="13" borderId="0" xfId="0" applyNumberFormat="1" applyFill="1"/>
    <xf numFmtId="0" fontId="12" fillId="0" borderId="3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4" fontId="0" fillId="0" borderId="0" xfId="0" applyNumberFormat="1"/>
    <xf numFmtId="0" fontId="8" fillId="0" borderId="2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36" xfId="0" applyNumberFormat="1" applyFont="1" applyBorder="1" applyAlignment="1">
      <alignment horizontal="center" vertical="center" wrapText="1"/>
    </xf>
    <xf numFmtId="0" fontId="8" fillId="0" borderId="39" xfId="0" applyNumberFormat="1" applyFont="1" applyBorder="1" applyAlignment="1">
      <alignment horizontal="center" vertical="center" wrapText="1"/>
    </xf>
    <xf numFmtId="0" fontId="8" fillId="0" borderId="37" xfId="0" applyNumberFormat="1" applyFont="1" applyBorder="1" applyAlignment="1">
      <alignment horizontal="center" vertical="center" wrapText="1"/>
    </xf>
    <xf numFmtId="0" fontId="8" fillId="15" borderId="40" xfId="0" applyFont="1" applyFill="1" applyBorder="1" applyAlignment="1">
      <alignment horizontal="center" vertical="center" wrapText="1"/>
    </xf>
    <xf numFmtId="0" fontId="8" fillId="27" borderId="40" xfId="0" applyFont="1" applyFill="1" applyBorder="1" applyAlignment="1">
      <alignment horizontal="center" vertical="center" wrapText="1"/>
    </xf>
    <xf numFmtId="14" fontId="8" fillId="27" borderId="40" xfId="0" applyNumberFormat="1" applyFont="1" applyFill="1" applyBorder="1" applyAlignment="1">
      <alignment horizontal="center" vertical="center" wrapText="1"/>
    </xf>
    <xf numFmtId="2" fontId="8" fillId="13" borderId="40" xfId="0" applyNumberFormat="1" applyFont="1" applyFill="1" applyBorder="1" applyAlignment="1">
      <alignment horizontal="center" vertical="center" wrapText="1"/>
    </xf>
    <xf numFmtId="0" fontId="8" fillId="13" borderId="40" xfId="0" applyFont="1" applyFill="1" applyBorder="1" applyAlignment="1">
      <alignment horizontal="center" vertical="center" wrapText="1"/>
    </xf>
    <xf numFmtId="9" fontId="8" fillId="13" borderId="40" xfId="0" applyNumberFormat="1" applyFont="1" applyFill="1" applyBorder="1" applyAlignment="1">
      <alignment horizontal="center" vertical="center" wrapText="1"/>
    </xf>
    <xf numFmtId="0" fontId="8" fillId="13" borderId="40" xfId="0" applyNumberFormat="1" applyFont="1" applyFill="1" applyBorder="1" applyAlignment="1">
      <alignment horizontal="center" vertical="center" wrapText="1"/>
    </xf>
    <xf numFmtId="0" fontId="8" fillId="27" borderId="40" xfId="0" applyFont="1" applyFill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1" xfId="0" applyNumberFormat="1" applyFont="1" applyBorder="1" applyAlignment="1">
      <alignment horizontal="center" vertical="center" wrapText="1"/>
    </xf>
    <xf numFmtId="0" fontId="8" fillId="0" borderId="42" xfId="0" applyNumberFormat="1" applyFont="1" applyBorder="1" applyAlignment="1">
      <alignment horizontal="center" vertical="center" wrapText="1"/>
    </xf>
    <xf numFmtId="0" fontId="8" fillId="0" borderId="43" xfId="0" applyNumberFormat="1" applyFont="1" applyBorder="1" applyAlignment="1">
      <alignment horizontal="center" vertical="center" wrapText="1"/>
    </xf>
    <xf numFmtId="0" fontId="8" fillId="0" borderId="44" xfId="0" applyNumberFormat="1" applyFont="1" applyBorder="1" applyAlignment="1">
      <alignment horizontal="center" vertical="center" wrapText="1"/>
    </xf>
    <xf numFmtId="0" fontId="0" fillId="0" borderId="45" xfId="0" applyBorder="1"/>
    <xf numFmtId="0" fontId="8" fillId="0" borderId="46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7" xfId="0" applyNumberFormat="1" applyFont="1" applyBorder="1" applyAlignment="1">
      <alignment horizontal="center" vertical="center" wrapText="1"/>
    </xf>
    <xf numFmtId="0" fontId="8" fillId="0" borderId="48" xfId="0" applyNumberFormat="1" applyFont="1" applyBorder="1" applyAlignment="1">
      <alignment horizontal="center" vertical="center" wrapText="1"/>
    </xf>
    <xf numFmtId="0" fontId="8" fillId="0" borderId="49" xfId="0" applyNumberFormat="1" applyFont="1" applyBorder="1" applyAlignment="1">
      <alignment horizontal="center" vertical="center" wrapText="1"/>
    </xf>
    <xf numFmtId="0" fontId="8" fillId="0" borderId="50" xfId="0" applyNumberFormat="1" applyFont="1" applyBorder="1" applyAlignment="1">
      <alignment horizontal="center" vertical="center" wrapText="1"/>
    </xf>
    <xf numFmtId="0" fontId="8" fillId="0" borderId="51" xfId="0" applyNumberFormat="1" applyFont="1" applyBorder="1" applyAlignment="1">
      <alignment horizontal="center" vertical="center" wrapText="1"/>
    </xf>
    <xf numFmtId="0" fontId="8" fillId="0" borderId="52" xfId="0" applyNumberFormat="1" applyFont="1" applyBorder="1" applyAlignment="1">
      <alignment horizontal="center" vertical="center" wrapText="1"/>
    </xf>
    <xf numFmtId="0" fontId="8" fillId="0" borderId="40" xfId="0" applyNumberFormat="1" applyFont="1" applyBorder="1" applyAlignment="1">
      <alignment horizontal="center" vertical="center" wrapText="1"/>
    </xf>
    <xf numFmtId="0" fontId="8" fillId="0" borderId="53" xfId="0" applyNumberFormat="1" applyFont="1" applyBorder="1" applyAlignment="1">
      <alignment horizontal="center" vertical="center" wrapText="1"/>
    </xf>
    <xf numFmtId="0" fontId="8" fillId="0" borderId="54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/>
    <xf numFmtId="0" fontId="0" fillId="0" borderId="44" xfId="0" applyBorder="1"/>
    <xf numFmtId="0" fontId="0" fillId="0" borderId="56" xfId="0" applyBorder="1"/>
    <xf numFmtId="0" fontId="0" fillId="0" borderId="57" xfId="0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0" xfId="0" applyNumberFormat="1" applyFont="1" applyBorder="1" applyAlignment="1">
      <alignment horizontal="center" vertical="center" wrapText="1"/>
    </xf>
    <xf numFmtId="14" fontId="27" fillId="4" borderId="2" xfId="23" applyNumberFormat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/>
    </xf>
    <xf numFmtId="0" fontId="0" fillId="5" borderId="48" xfId="0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15" borderId="6" xfId="0" applyFont="1" applyFill="1" applyBorder="1" applyAlignment="1">
      <alignment horizontal="center" vertical="center" wrapText="1"/>
    </xf>
    <xf numFmtId="0" fontId="8" fillId="15" borderId="62" xfId="0" applyFont="1" applyFill="1" applyBorder="1" applyAlignment="1">
      <alignment horizontal="center" vertical="center" wrapText="1"/>
    </xf>
    <xf numFmtId="0" fontId="0" fillId="5" borderId="61" xfId="0" applyFill="1" applyBorder="1" applyAlignment="1">
      <alignment horizontal="center"/>
    </xf>
    <xf numFmtId="0" fontId="8" fillId="15" borderId="25" xfId="0" applyFont="1" applyFill="1" applyBorder="1" applyAlignment="1">
      <alignment horizontal="center" vertical="center" wrapText="1"/>
    </xf>
    <xf numFmtId="0" fontId="8" fillId="15" borderId="63" xfId="0" applyFont="1" applyFill="1" applyBorder="1" applyAlignment="1">
      <alignment horizontal="center" vertical="center" wrapText="1"/>
    </xf>
    <xf numFmtId="0" fontId="0" fillId="5" borderId="48" xfId="0" applyFill="1" applyBorder="1" applyAlignment="1">
      <alignment horizontal="center" vertical="center" wrapText="1"/>
    </xf>
    <xf numFmtId="0" fontId="0" fillId="5" borderId="61" xfId="0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11" fillId="0" borderId="8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4" fillId="2" borderId="64" xfId="20" applyNumberFormat="1" applyBorder="1" applyAlignment="1">
      <alignment horizontal="center" vertical="center" wrapText="1"/>
    </xf>
    <xf numFmtId="0" fontId="24" fillId="2" borderId="3" xfId="20" applyBorder="1" applyAlignment="1">
      <alignment horizontal="center" vertical="center" wrapText="1"/>
    </xf>
    <xf numFmtId="0" fontId="8" fillId="30" borderId="65" xfId="22" applyFill="1" applyBorder="1" applyAlignment="1">
      <alignment horizontal="center" vertical="center" wrapText="1"/>
    </xf>
    <xf numFmtId="0" fontId="8" fillId="30" borderId="66" xfId="22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4" fillId="2" borderId="8" xfId="20" applyNumberFormat="1" applyBorder="1" applyAlignment="1">
      <alignment horizontal="center" vertical="center" wrapText="1"/>
    </xf>
    <xf numFmtId="0" fontId="24" fillId="2" borderId="2" xfId="20" applyNumberFormat="1" applyBorder="1" applyAlignment="1">
      <alignment horizontal="center" vertical="center" wrapText="1"/>
    </xf>
    <xf numFmtId="0" fontId="25" fillId="0" borderId="6" xfId="21" applyNumberFormat="1" applyFill="1" applyBorder="1" applyAlignment="1">
      <alignment horizontal="center" vertical="center" wrapText="1"/>
    </xf>
    <xf numFmtId="0" fontId="25" fillId="0" borderId="3" xfId="21" applyNumberFormat="1" applyFill="1" applyBorder="1" applyAlignment="1">
      <alignment horizontal="center" vertical="center" wrapText="1"/>
    </xf>
    <xf numFmtId="0" fontId="25" fillId="3" borderId="6" xfId="21" applyNumberFormat="1" applyBorder="1" applyAlignment="1">
      <alignment horizontal="center" vertical="center" wrapText="1"/>
    </xf>
    <xf numFmtId="0" fontId="25" fillId="3" borderId="3" xfId="21" applyNumberFormat="1" applyBorder="1" applyAlignment="1">
      <alignment horizontal="center" vertical="center" wrapText="1"/>
    </xf>
    <xf numFmtId="0" fontId="9" fillId="13" borderId="64" xfId="0" applyNumberFormat="1" applyFont="1" applyFill="1" applyBorder="1" applyAlignment="1">
      <alignment horizontal="center" vertical="center" wrapText="1"/>
    </xf>
    <xf numFmtId="0" fontId="0" fillId="13" borderId="3" xfId="0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27" borderId="64" xfId="0" applyNumberFormat="1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8" fillId="13" borderId="53" xfId="0" applyFont="1" applyFill="1" applyBorder="1" applyAlignment="1">
      <alignment horizontal="center" vertical="center" shrinkToFit="1"/>
    </xf>
    <xf numFmtId="0" fontId="8" fillId="13" borderId="69" xfId="0" applyFont="1" applyFill="1" applyBorder="1" applyAlignment="1">
      <alignment horizontal="center" vertical="center" shrinkToFit="1"/>
    </xf>
    <xf numFmtId="0" fontId="28" fillId="28" borderId="4" xfId="0" applyFont="1" applyFill="1" applyBorder="1" applyAlignment="1">
      <alignment horizontal="center"/>
    </xf>
    <xf numFmtId="0" fontId="3" fillId="27" borderId="3" xfId="0" applyFont="1" applyFill="1" applyBorder="1" applyAlignment="1">
      <alignment horizontal="center"/>
    </xf>
    <xf numFmtId="0" fontId="3" fillId="27" borderId="2" xfId="0" applyFont="1" applyFill="1" applyBorder="1" applyAlignment="1">
      <alignment horizontal="center"/>
    </xf>
    <xf numFmtId="14" fontId="5" fillId="27" borderId="2" xfId="0" applyNumberFormat="1" applyFont="1" applyFill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лохой" xfId="20"/>
    <cellStyle name="Нейтральный" xfId="21"/>
    <cellStyle name="Итог" xfId="22"/>
    <cellStyle name="Хороший" xfId="23"/>
    <cellStyle name="проделанная работа" xfId="24"/>
  </cellStyles>
  <dxfs count="3"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Структура стада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/>
              </a:gradFill>
              <a:ln>
                <a:noFill/>
              </a:ln>
              <a:effectLst>
                <a:outerShdw blurRad="40000" dist="23000" dir="5400000" rotWithShape="0">
                  <a:prstClr val="black">
                    <a:alpha val="35000"/>
                  </a:prst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/>
              </a:gradFill>
              <a:ln>
                <a:noFill/>
              </a:ln>
              <a:effectLst>
                <a:outerShdw blurRad="40000" dist="23000" dir="5400000" rotWithShape="0">
                  <a:prstClr val="black">
                    <a:alpha val="35000"/>
                  </a:prst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/>
              </a:gradFill>
              <a:ln>
                <a:noFill/>
              </a:ln>
              <a:effectLst>
                <a:outerShdw blurRad="40000" dist="23000" dir="5400000" rotWithShape="0">
                  <a:prstClr val="black">
                    <a:alpha val="35000"/>
                  </a:prst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/>
              </a:gradFill>
              <a:ln>
                <a:noFill/>
              </a:ln>
              <a:effectLst>
                <a:outerShdw blurRad="40000" dist="23000" dir="5400000" rotWithShape="0">
                  <a:prstClr val="black">
                    <a:alpha val="35000"/>
                  </a:prst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'Структура стада'!$E$3:$E$6</c:f>
              <c:strCache/>
            </c:strRef>
          </c:cat>
          <c:val>
            <c:numRef>
              <c:f>'Структура стада'!$F$3:$F$6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График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окролов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2015</c:v>
          </c:tx>
          <c:spPr>
            <a:ln w="28575" cap="rnd">
              <a:solidFill>
                <a:srgbClr val="1DFF6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'График окролов'!$C$4:$C$15</c:f>
              <c:strCache/>
            </c:strRef>
          </c:cat>
          <c:val>
            <c:numRef>
              <c:f>'График окролов'!$D$4:$D$15</c:f>
              <c:numCache/>
            </c:numRef>
          </c:val>
          <c:smooth val="0"/>
        </c:ser>
        <c:ser>
          <c:idx val="1"/>
          <c:order val="1"/>
          <c:tx>
            <c:v>2016</c:v>
          </c:tx>
          <c:spPr>
            <a:ln w="28575" cap="rnd">
              <a:solidFill>
                <a:srgbClr val="FF00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'График окролов'!$C$4:$C$15</c:f>
              <c:strCache/>
            </c:strRef>
          </c:cat>
          <c:val>
            <c:numRef>
              <c:f>'График окролов'!$E$4:$E$15</c:f>
              <c:numCache/>
            </c:numRef>
          </c:val>
          <c:smooth val="0"/>
        </c:ser>
        <c:ser>
          <c:idx val="2"/>
          <c:order val="2"/>
          <c:tx>
            <c:v>2017</c:v>
          </c:tx>
          <c:spPr>
            <a:ln w="28575" cap="rnd">
              <a:solidFill>
                <a:srgbClr val="00B0F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'График окролов'!$C$4:$C$15</c:f>
              <c:strCache/>
            </c:strRef>
          </c:cat>
          <c:val>
            <c:numRef>
              <c:f>'График окролов'!$F$4:$F$15</c:f>
              <c:numCache/>
            </c:numRef>
          </c:val>
          <c:smooth val="0"/>
        </c:ser>
        <c:axId val="3330611"/>
        <c:axId val="29975500"/>
      </c:lineChart>
      <c:catAx>
        <c:axId val="3330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975500"/>
        <c:crosses val="autoZero"/>
        <c:auto val="1"/>
        <c:lblOffset val="100"/>
        <c:noMultiLvlLbl val="0"/>
      </c:catAx>
      <c:valAx>
        <c:axId val="29975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Кроликов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(шт)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3061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chemeClr val="bg1">
                  <a:lumMod val="8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'График выбытия'!$A$4</c:f>
              <c:strCache>
                <c:ptCount val="1"/>
                <c:pt idx="0">
                  <c:v>Забой</c:v>
                </c:pt>
              </c:strCache>
            </c:strRef>
          </c:tx>
          <c:spPr>
            <a:ln w="22225" cap="rnd">
              <a:solidFill>
                <a:srgbClr val="1DFF63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'График выбытия'!$C$3:$G$3</c:f>
              <c:strCache/>
            </c:strRef>
          </c:cat>
          <c:val>
            <c:numRef>
              <c:f>'График выбытия'!$C$4:$G$4</c:f>
              <c:numCache/>
            </c:numRef>
          </c:val>
          <c:smooth val="0"/>
        </c:ser>
        <c:ser>
          <c:idx val="1"/>
          <c:order val="1"/>
          <c:tx>
            <c:strRef>
              <c:f>'График выбытия'!$A$5</c:f>
              <c:strCache>
                <c:ptCount val="1"/>
                <c:pt idx="0">
                  <c:v>Падеж</c:v>
                </c:pt>
              </c:strCache>
            </c:strRef>
          </c:tx>
          <c:spPr>
            <a:ln w="22225" cap="rnd">
              <a:solidFill>
                <a:srgbClr val="00B0F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'График выбытия'!$C$3:$G$3</c:f>
              <c:strCache/>
            </c:strRef>
          </c:cat>
          <c:val>
            <c:numRef>
              <c:f>'График выбытия'!$C$5:$G$5</c:f>
              <c:numCache/>
            </c:numRef>
          </c:val>
          <c:smooth val="0"/>
        </c:ser>
        <c:ser>
          <c:idx val="2"/>
          <c:order val="2"/>
          <c:tx>
            <c:strRef>
              <c:f>'График выбытия'!$A$6</c:f>
              <c:strCache>
                <c:ptCount val="1"/>
                <c:pt idx="0">
                  <c:v>Падеж до 14 дней</c:v>
                </c:pt>
              </c:strCache>
            </c:strRef>
          </c:tx>
          <c:spPr>
            <a:ln w="22225" cap="rnd">
              <a:solidFill>
                <a:srgbClr val="FF0000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'График выбытия'!$C$3:$G$3</c:f>
              <c:strCache/>
            </c:strRef>
          </c:cat>
          <c:val>
            <c:numRef>
              <c:f>'График выбытия'!$C$6:$G$6</c:f>
              <c:numCache/>
            </c:numRef>
          </c:val>
          <c:smooth val="0"/>
        </c:ser>
        <c:axId val="1344045"/>
        <c:axId val="12096406"/>
      </c:lineChart>
      <c:catAx>
        <c:axId val="1344045"/>
        <c:scaling>
          <c:orientation val="minMax"/>
        </c:scaling>
        <c:axPos val="b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75000"/>
                      <a:lumOff val="2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7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096406"/>
        <c:crosses val="autoZero"/>
        <c:auto val="1"/>
        <c:lblOffset val="100"/>
        <c:noMultiLvlLbl val="0"/>
      </c:catAx>
      <c:valAx>
        <c:axId val="12096406"/>
        <c:scaling>
          <c:orientation val="minMax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75000"/>
                      <a:lumOff val="2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7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4404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bg1">
                  <a:lumMod val="7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285750</xdr:colOff>
      <xdr:row>4</xdr:row>
      <xdr:rowOff>19050</xdr:rowOff>
    </xdr:from>
    <xdr:ext cx="257175" cy="323850"/>
    <xdr:pic>
      <xdr:nvPicPr>
        <xdr:cNvPr id="8" name="Рисунок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375" y="1295400"/>
          <a:ext cx="257175" cy="32385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4</xdr:col>
      <xdr:colOff>247650</xdr:colOff>
      <xdr:row>4</xdr:row>
      <xdr:rowOff>28575</xdr:rowOff>
    </xdr:from>
    <xdr:to>
      <xdr:col>4</xdr:col>
      <xdr:colOff>504825</xdr:colOff>
      <xdr:row>4</xdr:row>
      <xdr:rowOff>352425</xdr:rowOff>
    </xdr:to>
    <xdr:pic>
      <xdr:nvPicPr>
        <xdr:cNvPr id="14" name="Рисунок 1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2375" y="1304925"/>
          <a:ext cx="257175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304800</xdr:colOff>
      <xdr:row>12</xdr:row>
      <xdr:rowOff>28575</xdr:rowOff>
    </xdr:from>
    <xdr:to>
      <xdr:col>3</xdr:col>
      <xdr:colOff>561975</xdr:colOff>
      <xdr:row>12</xdr:row>
      <xdr:rowOff>352425</xdr:rowOff>
    </xdr:to>
    <xdr:pic>
      <xdr:nvPicPr>
        <xdr:cNvPr id="16" name="Рисунок 1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9425" y="3609975"/>
          <a:ext cx="257175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238125</xdr:colOff>
      <xdr:row>12</xdr:row>
      <xdr:rowOff>19050</xdr:rowOff>
    </xdr:from>
    <xdr:to>
      <xdr:col>4</xdr:col>
      <xdr:colOff>495300</xdr:colOff>
      <xdr:row>12</xdr:row>
      <xdr:rowOff>342900</xdr:rowOff>
    </xdr:to>
    <xdr:pic>
      <xdr:nvPicPr>
        <xdr:cNvPr id="18" name="Рисунок 1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3600450"/>
          <a:ext cx="257175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295275</xdr:colOff>
      <xdr:row>20</xdr:row>
      <xdr:rowOff>38100</xdr:rowOff>
    </xdr:from>
    <xdr:to>
      <xdr:col>3</xdr:col>
      <xdr:colOff>552450</xdr:colOff>
      <xdr:row>20</xdr:row>
      <xdr:rowOff>361950</xdr:rowOff>
    </xdr:to>
    <xdr:pic>
      <xdr:nvPicPr>
        <xdr:cNvPr id="20" name="Рисунок 1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9900" y="5915025"/>
          <a:ext cx="257175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257175</xdr:colOff>
      <xdr:row>20</xdr:row>
      <xdr:rowOff>19050</xdr:rowOff>
    </xdr:from>
    <xdr:to>
      <xdr:col>4</xdr:col>
      <xdr:colOff>514350</xdr:colOff>
      <xdr:row>20</xdr:row>
      <xdr:rowOff>342900</xdr:rowOff>
    </xdr:to>
    <xdr:pic>
      <xdr:nvPicPr>
        <xdr:cNvPr id="9" name="Рисунок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5895975"/>
          <a:ext cx="257175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9525</xdr:rowOff>
    </xdr:from>
    <xdr:to>
      <xdr:col>14</xdr:col>
      <xdr:colOff>314325</xdr:colOff>
      <xdr:row>13</xdr:row>
      <xdr:rowOff>19050</xdr:rowOff>
    </xdr:to>
    <xdr:graphicFrame macro="">
      <xdr:nvGraphicFramePr>
        <xdr:cNvPr id="6" name="Диаграмма 5"/>
        <xdr:cNvGraphicFramePr/>
      </xdr:nvGraphicFramePr>
      <xdr:xfrm>
        <a:off x="4733925" y="209550"/>
        <a:ext cx="45720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4</xdr:row>
      <xdr:rowOff>152400</xdr:rowOff>
    </xdr:from>
    <xdr:to>
      <xdr:col>13</xdr:col>
      <xdr:colOff>552450</xdr:colOff>
      <xdr:row>19</xdr:row>
      <xdr:rowOff>19050</xdr:rowOff>
    </xdr:to>
    <xdr:graphicFrame macro="">
      <xdr:nvGraphicFramePr>
        <xdr:cNvPr id="2" name="Диаграмма 1"/>
        <xdr:cNvGraphicFramePr/>
      </xdr:nvGraphicFramePr>
      <xdr:xfrm>
        <a:off x="4114800" y="952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3</xdr:row>
      <xdr:rowOff>171450</xdr:rowOff>
    </xdr:from>
    <xdr:to>
      <xdr:col>15</xdr:col>
      <xdr:colOff>152400</xdr:colOff>
      <xdr:row>16</xdr:row>
      <xdr:rowOff>28575</xdr:rowOff>
    </xdr:to>
    <xdr:graphicFrame macro="">
      <xdr:nvGraphicFramePr>
        <xdr:cNvPr id="3" name="Диаграмма 2"/>
        <xdr:cNvGraphicFramePr/>
      </xdr:nvGraphicFramePr>
      <xdr:xfrm>
        <a:off x="4724400" y="952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 topLeftCell="A1">
      <selection activeCell="B3" sqref="B3"/>
    </sheetView>
  </sheetViews>
  <sheetFormatPr defaultColWidth="9.140625" defaultRowHeight="15"/>
  <cols>
    <col min="1" max="1" width="12.7109375" style="0" customWidth="1"/>
    <col min="2" max="2" width="12.00390625" style="0" customWidth="1"/>
    <col min="3" max="3" width="4.8515625" style="0" customWidth="1"/>
    <col min="4" max="4" width="11.8515625" style="0" customWidth="1"/>
    <col min="5" max="5" width="11.421875" style="0" customWidth="1"/>
    <col min="6" max="6" width="12.8515625" style="0" customWidth="1"/>
    <col min="7" max="7" width="13.7109375" style="0" customWidth="1"/>
    <col min="8" max="8" width="10.8515625" style="0" customWidth="1"/>
    <col min="9" max="9" width="21.7109375" style="0" customWidth="1"/>
    <col min="10" max="10" width="17.00390625" style="0" customWidth="1"/>
    <col min="11" max="11" width="10.421875" style="0" customWidth="1"/>
    <col min="12" max="12" width="7.28125" style="0" customWidth="1"/>
    <col min="13" max="13" width="8.7109375" style="0" customWidth="1"/>
  </cols>
  <sheetData>
    <row r="1" spans="1:14" ht="15.75">
      <c r="A1" s="20">
        <f ca="1">TODAY()</f>
        <v>42248</v>
      </c>
      <c r="B1" s="290" t="s">
        <v>37</v>
      </c>
      <c r="C1" s="291"/>
      <c r="D1" s="291"/>
      <c r="E1" s="291"/>
      <c r="F1" s="291"/>
      <c r="G1" s="291"/>
      <c r="H1" s="291"/>
      <c r="I1" s="291"/>
      <c r="J1" s="291"/>
      <c r="K1" s="292"/>
      <c r="L1" s="1"/>
      <c r="M1" s="1"/>
      <c r="N1" s="15"/>
    </row>
    <row r="2" spans="1:14" ht="15.75">
      <c r="A2" s="2" t="s">
        <v>0</v>
      </c>
      <c r="B2" s="2" t="s">
        <v>1</v>
      </c>
      <c r="C2" s="2" t="s">
        <v>2</v>
      </c>
      <c r="D2" s="2" t="s">
        <v>3</v>
      </c>
      <c r="E2" s="2"/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/>
      <c r="N2" s="21"/>
    </row>
    <row r="3" spans="1:14" ht="15.75">
      <c r="A3" s="337" t="s">
        <v>33</v>
      </c>
      <c r="B3" s="338">
        <v>42023</v>
      </c>
      <c r="C3" s="5"/>
      <c r="D3" s="5" t="s">
        <v>12</v>
      </c>
      <c r="E3" s="5" t="s">
        <v>13</v>
      </c>
      <c r="F3" s="5" t="s">
        <v>12</v>
      </c>
      <c r="G3" s="5"/>
      <c r="H3" s="5" t="s">
        <v>14</v>
      </c>
      <c r="I3" s="5" t="s">
        <v>13</v>
      </c>
      <c r="J3" s="5"/>
      <c r="K3" s="5" t="s">
        <v>12</v>
      </c>
      <c r="L3" s="5" t="s">
        <v>14</v>
      </c>
      <c r="M3" s="5" t="s">
        <v>30</v>
      </c>
      <c r="N3" s="15"/>
    </row>
    <row r="4" spans="1:14" ht="15.75">
      <c r="A4" s="14" t="s">
        <v>16</v>
      </c>
      <c r="B4" s="3">
        <f ca="1">(A1-B3)/30.4</f>
        <v>7.401315789473685</v>
      </c>
      <c r="C4" s="14">
        <v>1</v>
      </c>
      <c r="D4" s="19">
        <v>42143</v>
      </c>
      <c r="E4" s="23">
        <v>31</v>
      </c>
      <c r="F4" s="22">
        <f>D4+32</f>
        <v>42175</v>
      </c>
      <c r="G4" s="17" t="s">
        <v>27</v>
      </c>
      <c r="H4" s="7">
        <v>10</v>
      </c>
      <c r="I4" s="8">
        <f ca="1">A1-F4</f>
        <v>73</v>
      </c>
      <c r="J4" s="9"/>
      <c r="K4" s="10"/>
      <c r="L4" s="10">
        <v>10</v>
      </c>
      <c r="M4" s="85">
        <f>L4/H4</f>
        <v>1</v>
      </c>
      <c r="N4" s="15"/>
    </row>
    <row r="5" spans="1:14" ht="15.75">
      <c r="A5" s="14" t="s">
        <v>15</v>
      </c>
      <c r="B5" s="3">
        <f ca="1">A1-B3</f>
        <v>225</v>
      </c>
      <c r="C5" s="14">
        <v>2</v>
      </c>
      <c r="D5" s="73">
        <v>42218</v>
      </c>
      <c r="E5" s="6">
        <v>30</v>
      </c>
      <c r="F5" s="289">
        <f>D5+30</f>
        <v>42248</v>
      </c>
      <c r="G5" s="17" t="s">
        <v>27</v>
      </c>
      <c r="H5" s="7"/>
      <c r="I5" s="8">
        <f ca="1">A1-F5</f>
        <v>0</v>
      </c>
      <c r="J5" s="9"/>
      <c r="K5" s="10"/>
      <c r="L5" s="10"/>
      <c r="M5" s="85"/>
      <c r="N5" s="15"/>
    </row>
    <row r="6" spans="1:14" ht="15.75">
      <c r="A6" s="12" t="s">
        <v>24</v>
      </c>
      <c r="B6" s="16"/>
      <c r="C6" s="14">
        <v>3</v>
      </c>
      <c r="D6" s="73"/>
      <c r="E6" s="6">
        <v>30</v>
      </c>
      <c r="F6" s="74">
        <f>D6+30</f>
        <v>30</v>
      </c>
      <c r="G6" s="17" t="s">
        <v>27</v>
      </c>
      <c r="H6" s="7"/>
      <c r="I6" s="95">
        <f ca="1">A1-F6</f>
        <v>42218</v>
      </c>
      <c r="J6" s="9"/>
      <c r="K6" s="10"/>
      <c r="L6" s="10"/>
      <c r="M6" s="85"/>
      <c r="N6" s="15"/>
    </row>
    <row r="7" spans="1:14" ht="15.75">
      <c r="A7" s="12" t="s">
        <v>25</v>
      </c>
      <c r="B7" s="16"/>
      <c r="C7" s="14">
        <v>4</v>
      </c>
      <c r="D7" s="73"/>
      <c r="E7" s="26">
        <v>30</v>
      </c>
      <c r="F7" s="27">
        <f>D7+30</f>
        <v>30</v>
      </c>
      <c r="G7" s="28" t="s">
        <v>27</v>
      </c>
      <c r="H7" s="29"/>
      <c r="I7" s="96">
        <f ca="1">A1-F7</f>
        <v>42218</v>
      </c>
      <c r="J7" s="30"/>
      <c r="K7" s="10"/>
      <c r="L7" s="10"/>
      <c r="M7" s="85"/>
      <c r="N7" s="15"/>
    </row>
    <row r="8" spans="1:14" ht="16.5" thickBot="1">
      <c r="A8" s="335">
        <v>1</v>
      </c>
      <c r="B8" s="34"/>
      <c r="C8" s="35">
        <v>5</v>
      </c>
      <c r="D8" s="93"/>
      <c r="E8" s="37">
        <v>30</v>
      </c>
      <c r="F8" s="38"/>
      <c r="G8" s="39" t="s">
        <v>27</v>
      </c>
      <c r="H8" s="40"/>
      <c r="I8" s="97">
        <f ca="1">A1-F8</f>
        <v>42248</v>
      </c>
      <c r="J8" s="41"/>
      <c r="K8" s="42"/>
      <c r="L8" s="42"/>
      <c r="M8" s="86"/>
      <c r="N8" s="15"/>
    </row>
    <row r="9" spans="1:14" ht="15.75">
      <c r="A9" s="336" t="s">
        <v>28</v>
      </c>
      <c r="B9" s="32">
        <v>42023</v>
      </c>
      <c r="C9" s="33" t="s">
        <v>2</v>
      </c>
      <c r="D9" s="33" t="s">
        <v>17</v>
      </c>
      <c r="E9" s="33" t="s">
        <v>4</v>
      </c>
      <c r="F9" s="33" t="s">
        <v>18</v>
      </c>
      <c r="G9" s="33" t="s">
        <v>6</v>
      </c>
      <c r="H9" s="33" t="s">
        <v>26</v>
      </c>
      <c r="I9" s="33" t="s">
        <v>19</v>
      </c>
      <c r="J9" s="33" t="s">
        <v>9</v>
      </c>
      <c r="K9" s="33" t="s">
        <v>10</v>
      </c>
      <c r="L9" s="33" t="s">
        <v>14</v>
      </c>
      <c r="M9" s="87"/>
      <c r="N9" s="15"/>
    </row>
    <row r="10" spans="1:14" ht="15.75">
      <c r="A10" s="25" t="s">
        <v>16</v>
      </c>
      <c r="B10" s="18">
        <f ca="1">(A1-B9)/30.4</f>
        <v>7.401315789473685</v>
      </c>
      <c r="C10" s="14">
        <v>1</v>
      </c>
      <c r="D10" s="73">
        <v>42150</v>
      </c>
      <c r="E10" s="6">
        <v>32</v>
      </c>
      <c r="F10" s="74">
        <f>D10+32</f>
        <v>42182</v>
      </c>
      <c r="G10" s="17" t="s">
        <v>27</v>
      </c>
      <c r="H10" s="7">
        <v>5</v>
      </c>
      <c r="I10" s="8">
        <f ca="1">A1-F10</f>
        <v>66</v>
      </c>
      <c r="J10" s="9" t="s">
        <v>32</v>
      </c>
      <c r="K10" s="10"/>
      <c r="L10" s="10">
        <v>2</v>
      </c>
      <c r="M10" s="85">
        <f>L10/H10</f>
        <v>0.4</v>
      </c>
      <c r="N10" s="15"/>
    </row>
    <row r="11" spans="1:14" ht="15.75">
      <c r="A11" s="25" t="s">
        <v>15</v>
      </c>
      <c r="B11" s="18">
        <f ca="1">A1-B9</f>
        <v>225</v>
      </c>
      <c r="C11" s="14">
        <v>2</v>
      </c>
      <c r="D11" s="73">
        <v>42228</v>
      </c>
      <c r="E11" s="6">
        <v>30</v>
      </c>
      <c r="F11" s="74">
        <f>D11+30</f>
        <v>42258</v>
      </c>
      <c r="G11" s="17" t="s">
        <v>27</v>
      </c>
      <c r="H11" s="7"/>
      <c r="I11" s="98">
        <f ca="1">A1-F11</f>
        <v>-10</v>
      </c>
      <c r="J11" s="9"/>
      <c r="K11" s="10"/>
      <c r="L11" s="10"/>
      <c r="M11" s="85"/>
      <c r="N11" s="15"/>
    </row>
    <row r="12" spans="1:14" ht="15.75">
      <c r="A12" s="24" t="s">
        <v>24</v>
      </c>
      <c r="B12" s="18"/>
      <c r="C12" s="14">
        <v>3</v>
      </c>
      <c r="D12" s="73"/>
      <c r="E12" s="6">
        <v>30</v>
      </c>
      <c r="F12" s="74">
        <f>D12+30</f>
        <v>30</v>
      </c>
      <c r="G12" s="17" t="s">
        <v>27</v>
      </c>
      <c r="H12" s="7"/>
      <c r="I12" s="98">
        <f ca="1">A1-F12</f>
        <v>42218</v>
      </c>
      <c r="J12" s="9"/>
      <c r="K12" s="10"/>
      <c r="L12" s="10"/>
      <c r="M12" s="85"/>
      <c r="N12" s="15"/>
    </row>
    <row r="13" spans="1:14" ht="15.75">
      <c r="A13" s="24" t="s">
        <v>25</v>
      </c>
      <c r="B13" s="18"/>
      <c r="C13" s="14">
        <v>4</v>
      </c>
      <c r="D13" s="13"/>
      <c r="E13" s="6">
        <v>30</v>
      </c>
      <c r="F13" s="11"/>
      <c r="G13" s="17" t="s">
        <v>27</v>
      </c>
      <c r="H13" s="7"/>
      <c r="I13" s="95">
        <f ca="1">A1-F13</f>
        <v>42248</v>
      </c>
      <c r="J13" s="9"/>
      <c r="K13" s="10"/>
      <c r="L13" s="10"/>
      <c r="M13" s="85"/>
      <c r="N13" s="15"/>
    </row>
    <row r="14" spans="1:14" ht="16.5" thickBot="1">
      <c r="A14" s="220">
        <v>1</v>
      </c>
      <c r="B14" s="43"/>
      <c r="C14" s="35">
        <v>5</v>
      </c>
      <c r="D14" s="36"/>
      <c r="E14" s="37">
        <v>30</v>
      </c>
      <c r="F14" s="38"/>
      <c r="G14" s="39" t="s">
        <v>27</v>
      </c>
      <c r="H14" s="40"/>
      <c r="I14" s="97">
        <f ca="1">A1-F14</f>
        <v>42248</v>
      </c>
      <c r="J14" s="41"/>
      <c r="K14" s="42"/>
      <c r="L14" s="42"/>
      <c r="M14" s="86"/>
      <c r="N14" s="15"/>
    </row>
    <row r="15" spans="1:14" ht="15.75">
      <c r="A15" s="31" t="s">
        <v>29</v>
      </c>
      <c r="B15" s="61">
        <v>42023</v>
      </c>
      <c r="C15" s="33" t="s">
        <v>2</v>
      </c>
      <c r="D15" s="33" t="s">
        <v>20</v>
      </c>
      <c r="E15" s="33" t="s">
        <v>4</v>
      </c>
      <c r="F15" s="33" t="s">
        <v>21</v>
      </c>
      <c r="G15" s="33" t="s">
        <v>6</v>
      </c>
      <c r="H15" s="33" t="s">
        <v>26</v>
      </c>
      <c r="I15" s="33" t="s">
        <v>19</v>
      </c>
      <c r="J15" s="33" t="s">
        <v>9</v>
      </c>
      <c r="K15" s="33" t="s">
        <v>10</v>
      </c>
      <c r="L15" s="33" t="s">
        <v>14</v>
      </c>
      <c r="M15" s="87"/>
      <c r="N15" s="15"/>
    </row>
    <row r="16" spans="1:14" ht="15.75">
      <c r="A16" s="4" t="s">
        <v>16</v>
      </c>
      <c r="B16" s="18">
        <f ca="1">(A1-B15)/30.4</f>
        <v>7.401315789473685</v>
      </c>
      <c r="C16" s="14">
        <v>1</v>
      </c>
      <c r="D16" s="73">
        <v>42158</v>
      </c>
      <c r="E16" s="6">
        <v>30</v>
      </c>
      <c r="F16" s="74">
        <f>D16+30</f>
        <v>42188</v>
      </c>
      <c r="G16" s="17" t="s">
        <v>27</v>
      </c>
      <c r="H16" s="7">
        <v>7</v>
      </c>
      <c r="I16" s="8">
        <f ca="1">A1-F16</f>
        <v>60</v>
      </c>
      <c r="J16" s="9"/>
      <c r="K16" s="10"/>
      <c r="L16" s="10">
        <v>6</v>
      </c>
      <c r="M16" s="85">
        <f>L16/H16</f>
        <v>0.8571428571428571</v>
      </c>
      <c r="N16" s="15"/>
    </row>
    <row r="17" spans="1:14" ht="15.75">
      <c r="A17" s="4" t="s">
        <v>15</v>
      </c>
      <c r="B17" s="18">
        <f ca="1">A1-B15</f>
        <v>225</v>
      </c>
      <c r="C17" s="14">
        <v>2</v>
      </c>
      <c r="D17" s="73">
        <v>42235</v>
      </c>
      <c r="E17" s="6">
        <v>30</v>
      </c>
      <c r="F17" s="74">
        <f>D17+30</f>
        <v>42265</v>
      </c>
      <c r="G17" s="17" t="s">
        <v>27</v>
      </c>
      <c r="H17" s="7"/>
      <c r="I17" s="98">
        <f ca="1">A1-F17</f>
        <v>-17</v>
      </c>
      <c r="J17" s="9"/>
      <c r="K17" s="10"/>
      <c r="L17" s="10"/>
      <c r="M17" s="85"/>
      <c r="N17" s="15"/>
    </row>
    <row r="18" spans="1:14" ht="15.75">
      <c r="A18" s="12" t="s">
        <v>24</v>
      </c>
      <c r="B18" s="18"/>
      <c r="C18" s="14">
        <v>3</v>
      </c>
      <c r="D18" s="13"/>
      <c r="E18" s="6">
        <v>30</v>
      </c>
      <c r="F18" s="11"/>
      <c r="G18" s="17" t="s">
        <v>27</v>
      </c>
      <c r="H18" s="7"/>
      <c r="I18" s="8">
        <f ca="1">A1-F4</f>
        <v>73</v>
      </c>
      <c r="J18" s="9"/>
      <c r="K18" s="10"/>
      <c r="L18" s="10"/>
      <c r="M18" s="85"/>
      <c r="N18" s="15"/>
    </row>
    <row r="19" spans="1:14" ht="15.75">
      <c r="A19" s="12" t="s">
        <v>25</v>
      </c>
      <c r="B19" s="18"/>
      <c r="C19" s="14">
        <v>4</v>
      </c>
      <c r="D19" s="13"/>
      <c r="E19" s="6">
        <v>30</v>
      </c>
      <c r="F19" s="11"/>
      <c r="G19" s="17" t="s">
        <v>27</v>
      </c>
      <c r="H19" s="7"/>
      <c r="I19" s="8">
        <f ca="1">A1-F4</f>
        <v>73</v>
      </c>
      <c r="J19" s="9"/>
      <c r="K19" s="10"/>
      <c r="L19" s="10"/>
      <c r="M19" s="85"/>
      <c r="N19" s="15"/>
    </row>
    <row r="20" spans="1:14" ht="16.5" thickBot="1">
      <c r="A20" s="46">
        <v>1</v>
      </c>
      <c r="B20" s="46"/>
      <c r="C20" s="47">
        <v>5</v>
      </c>
      <c r="D20" s="48"/>
      <c r="E20" s="49">
        <v>30</v>
      </c>
      <c r="F20" s="50"/>
      <c r="G20" s="51" t="s">
        <v>27</v>
      </c>
      <c r="H20" s="52"/>
      <c r="I20" s="53">
        <f ca="1">A1-F4</f>
        <v>73</v>
      </c>
      <c r="J20" s="54"/>
      <c r="K20" s="55"/>
      <c r="L20" s="55"/>
      <c r="M20" s="88"/>
      <c r="N20" s="15"/>
    </row>
    <row r="21" spans="1:14" ht="16.5" thickTop="1">
      <c r="A21" s="56"/>
      <c r="B21" s="62"/>
      <c r="C21" s="57" t="s">
        <v>2</v>
      </c>
      <c r="D21" s="57" t="s">
        <v>22</v>
      </c>
      <c r="E21" s="57" t="s">
        <v>4</v>
      </c>
      <c r="F21" s="57" t="s">
        <v>23</v>
      </c>
      <c r="G21" s="57" t="s">
        <v>6</v>
      </c>
      <c r="H21" s="57" t="s">
        <v>26</v>
      </c>
      <c r="I21" s="57" t="s">
        <v>19</v>
      </c>
      <c r="J21" s="57" t="s">
        <v>9</v>
      </c>
      <c r="K21" s="57" t="s">
        <v>10</v>
      </c>
      <c r="L21" s="57" t="s">
        <v>14</v>
      </c>
      <c r="M21" s="89"/>
      <c r="N21" s="44"/>
    </row>
    <row r="22" spans="1:14" ht="15.75">
      <c r="A22" s="58" t="s">
        <v>16</v>
      </c>
      <c r="B22" s="63">
        <f ca="1">(A1-B21)/30.4</f>
        <v>1389.7368421052631</v>
      </c>
      <c r="C22" s="64">
        <v>1</v>
      </c>
      <c r="D22" s="75">
        <v>42171</v>
      </c>
      <c r="E22" s="65">
        <v>32</v>
      </c>
      <c r="F22" s="76">
        <f>D22+30</f>
        <v>42201</v>
      </c>
      <c r="G22" s="67" t="s">
        <v>27</v>
      </c>
      <c r="H22" s="81">
        <v>10</v>
      </c>
      <c r="I22" s="77">
        <f ca="1">A1-F22</f>
        <v>47</v>
      </c>
      <c r="J22" s="78" t="s">
        <v>31</v>
      </c>
      <c r="K22" s="83"/>
      <c r="L22" s="83">
        <v>10</v>
      </c>
      <c r="M22" s="90">
        <f>L22/H22</f>
        <v>1</v>
      </c>
      <c r="N22" s="45"/>
    </row>
    <row r="23" spans="1:14" ht="15.75">
      <c r="A23" s="58" t="s">
        <v>15</v>
      </c>
      <c r="B23" s="63">
        <f ca="1">A1-B21</f>
        <v>42248</v>
      </c>
      <c r="C23" s="64">
        <v>2</v>
      </c>
      <c r="D23" s="75"/>
      <c r="E23" s="65">
        <v>30</v>
      </c>
      <c r="F23" s="66"/>
      <c r="G23" s="67" t="s">
        <v>27</v>
      </c>
      <c r="H23" s="81"/>
      <c r="I23" s="77" t="s">
        <v>35</v>
      </c>
      <c r="J23" s="78"/>
      <c r="K23" s="83"/>
      <c r="L23" s="83"/>
      <c r="M23" s="90"/>
      <c r="N23" s="45"/>
    </row>
    <row r="24" spans="1:14" ht="15.75">
      <c r="A24" s="59" t="s">
        <v>24</v>
      </c>
      <c r="B24" s="63"/>
      <c r="C24" s="64">
        <v>3</v>
      </c>
      <c r="D24" s="75"/>
      <c r="E24" s="65">
        <v>30</v>
      </c>
      <c r="F24" s="66"/>
      <c r="G24" s="67" t="s">
        <v>27</v>
      </c>
      <c r="H24" s="81"/>
      <c r="I24" s="77" t="s">
        <v>34</v>
      </c>
      <c r="J24" s="78"/>
      <c r="K24" s="83"/>
      <c r="L24" s="83"/>
      <c r="M24" s="90"/>
      <c r="N24" s="45"/>
    </row>
    <row r="25" spans="1:13" ht="15.75">
      <c r="A25" s="59" t="s">
        <v>25</v>
      </c>
      <c r="B25" s="63"/>
      <c r="C25" s="64">
        <v>4</v>
      </c>
      <c r="D25" s="75"/>
      <c r="E25" s="65">
        <v>30</v>
      </c>
      <c r="F25" s="66"/>
      <c r="G25" s="67" t="s">
        <v>27</v>
      </c>
      <c r="H25" s="81"/>
      <c r="I25" s="77" t="s">
        <v>34</v>
      </c>
      <c r="J25" s="78"/>
      <c r="K25" s="83"/>
      <c r="L25" s="83"/>
      <c r="M25" s="90"/>
    </row>
    <row r="26" spans="1:13" ht="16.5" thickBot="1">
      <c r="A26" s="60">
        <v>0</v>
      </c>
      <c r="B26" s="68"/>
      <c r="C26" s="69">
        <v>5</v>
      </c>
      <c r="D26" s="94"/>
      <c r="E26" s="70">
        <v>30</v>
      </c>
      <c r="F26" s="71"/>
      <c r="G26" s="72" t="s">
        <v>27</v>
      </c>
      <c r="H26" s="82"/>
      <c r="I26" s="79" t="s">
        <v>34</v>
      </c>
      <c r="J26" s="80"/>
      <c r="K26" s="84"/>
      <c r="L26" s="84"/>
      <c r="M26" s="91"/>
    </row>
    <row r="27" spans="3:13" ht="15.75" thickTop="1">
      <c r="C27" t="s">
        <v>36</v>
      </c>
      <c r="H27">
        <f>SUM(H4:H26)</f>
        <v>32</v>
      </c>
      <c r="L27">
        <f>SUM(L4:L26)</f>
        <v>28</v>
      </c>
      <c r="M27" s="92">
        <f>L27/H27</f>
        <v>0.875</v>
      </c>
    </row>
    <row r="28" ht="15.75" thickBot="1"/>
    <row r="29" spans="10:11" ht="46.5" thickBot="1" thickTop="1">
      <c r="J29" s="218" t="s">
        <v>87</v>
      </c>
      <c r="K29" s="219">
        <f>SUM(A8+A20+A26+A14)</f>
        <v>3</v>
      </c>
    </row>
    <row r="30" ht="15.75" thickTop="1"/>
  </sheetData>
  <mergeCells count="1">
    <mergeCell ref="B1:K1"/>
  </mergeCells>
  <conditionalFormatting sqref="F4:F26">
    <cfRule type="expression" priority="1" dxfId="2">
      <formula>($A$1-$F4)&gt;14</formula>
    </cfRule>
    <cfRule type="expression" priority="2" dxfId="1">
      <formula>($F4-$A$1)&lt;5</formula>
    </cfRule>
    <cfRule type="expression" priority="3" dxfId="0">
      <formula>5&gt;($A$1-$F4)&gt;-4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1"/>
  <sheetViews>
    <sheetView workbookViewId="0" topLeftCell="A1">
      <selection activeCell="G5" sqref="G5"/>
    </sheetView>
  </sheetViews>
  <sheetFormatPr defaultColWidth="9.140625" defaultRowHeight="15"/>
  <cols>
    <col min="1" max="1" width="14.7109375" style="0" customWidth="1"/>
    <col min="2" max="2" width="14.140625" style="0" customWidth="1"/>
    <col min="3" max="3" width="11.57421875" style="0" customWidth="1"/>
    <col min="4" max="4" width="10.57421875" style="0" customWidth="1"/>
    <col min="5" max="5" width="18.28125" style="0" customWidth="1"/>
    <col min="6" max="6" width="8.8515625" style="0" customWidth="1"/>
    <col min="7" max="7" width="13.140625" style="0" customWidth="1"/>
    <col min="8" max="8" width="11.140625" style="0" customWidth="1"/>
    <col min="9" max="9" width="10.140625" style="0" customWidth="1"/>
    <col min="10" max="10" width="12.140625" style="0" customWidth="1"/>
  </cols>
  <sheetData>
    <row r="1" spans="1:14" ht="15.75">
      <c r="A1" s="20">
        <f ca="1">TODAY()</f>
        <v>42248</v>
      </c>
      <c r="B1" s="290" t="s">
        <v>38</v>
      </c>
      <c r="C1" s="295"/>
      <c r="D1" s="291"/>
      <c r="E1" s="291"/>
      <c r="F1" s="291"/>
      <c r="G1" s="291"/>
      <c r="H1" s="291"/>
      <c r="I1" s="291"/>
      <c r="J1" s="291"/>
      <c r="K1" s="291"/>
      <c r="L1" s="292"/>
      <c r="M1" s="1"/>
      <c r="N1" s="1"/>
    </row>
    <row r="2" spans="1:21" ht="46.5" customHeight="1" thickBot="1">
      <c r="A2" s="122" t="s">
        <v>0</v>
      </c>
      <c r="B2" s="122" t="s">
        <v>45</v>
      </c>
      <c r="C2" s="122" t="s">
        <v>39</v>
      </c>
      <c r="D2" s="122" t="s">
        <v>2</v>
      </c>
      <c r="E2" s="122" t="s">
        <v>43</v>
      </c>
      <c r="F2" s="122"/>
      <c r="G2" s="122" t="s">
        <v>141</v>
      </c>
      <c r="H2" s="122" t="s">
        <v>6</v>
      </c>
      <c r="I2" s="122" t="s">
        <v>7</v>
      </c>
      <c r="J2" s="122" t="s">
        <v>8</v>
      </c>
      <c r="K2" s="122" t="s">
        <v>9</v>
      </c>
      <c r="L2" s="122" t="s">
        <v>10</v>
      </c>
      <c r="M2" s="122" t="s">
        <v>11</v>
      </c>
      <c r="N2" s="122"/>
      <c r="O2" s="99"/>
      <c r="P2" s="99"/>
      <c r="Q2" s="99"/>
      <c r="R2" s="99"/>
      <c r="S2" s="99"/>
      <c r="T2" s="99"/>
      <c r="U2" s="99"/>
    </row>
    <row r="3" spans="1:18" ht="26.25" thickTop="1">
      <c r="A3" s="129"/>
      <c r="B3" s="130"/>
      <c r="C3" s="131" t="s">
        <v>40</v>
      </c>
      <c r="D3" s="132" t="s">
        <v>44</v>
      </c>
      <c r="E3" s="133">
        <f>B3+122</f>
        <v>122</v>
      </c>
      <c r="F3" s="134" t="s">
        <v>13</v>
      </c>
      <c r="G3" s="134" t="s">
        <v>12</v>
      </c>
      <c r="H3" s="134"/>
      <c r="I3" s="134" t="s">
        <v>14</v>
      </c>
      <c r="J3" s="134" t="s">
        <v>13</v>
      </c>
      <c r="K3" s="134"/>
      <c r="L3" s="134" t="s">
        <v>12</v>
      </c>
      <c r="M3" s="134" t="s">
        <v>14</v>
      </c>
      <c r="N3" s="135" t="s">
        <v>30</v>
      </c>
      <c r="O3" s="99"/>
      <c r="P3" s="99"/>
      <c r="Q3" s="99"/>
      <c r="R3" s="99"/>
    </row>
    <row r="4" spans="1:18" ht="15.75">
      <c r="A4" s="136" t="s">
        <v>16</v>
      </c>
      <c r="B4" s="107">
        <f ca="1">(A1-B3)/30.4</f>
        <v>1389.7368421052631</v>
      </c>
      <c r="C4" s="108">
        <f>B3+45</f>
        <v>45</v>
      </c>
      <c r="D4" s="106">
        <v>1</v>
      </c>
      <c r="E4" s="109"/>
      <c r="F4" s="106">
        <v>31</v>
      </c>
      <c r="G4" s="108">
        <f>E4+31</f>
        <v>31</v>
      </c>
      <c r="H4" s="100"/>
      <c r="I4" s="100"/>
      <c r="J4" s="110">
        <f ca="1">A1-G4</f>
        <v>42217</v>
      </c>
      <c r="K4" s="100"/>
      <c r="L4" s="100"/>
      <c r="M4" s="100"/>
      <c r="N4" s="137" t="e">
        <f>M4/I4</f>
        <v>#DIV/0!</v>
      </c>
      <c r="O4" s="99"/>
      <c r="P4" s="99"/>
      <c r="Q4" s="99"/>
      <c r="R4" s="99"/>
    </row>
    <row r="5" spans="1:18" ht="15.75">
      <c r="A5" s="136" t="s">
        <v>15</v>
      </c>
      <c r="B5" s="107">
        <f ca="1">A1-B3</f>
        <v>42248</v>
      </c>
      <c r="C5" s="106" t="s">
        <v>41</v>
      </c>
      <c r="D5" s="106">
        <v>2</v>
      </c>
      <c r="E5" s="109"/>
      <c r="F5" s="106">
        <v>30</v>
      </c>
      <c r="G5" s="108">
        <f>E5+30</f>
        <v>30</v>
      </c>
      <c r="H5" s="100"/>
      <c r="I5" s="100"/>
      <c r="J5" s="110">
        <f ca="1">A1-G5</f>
        <v>42218</v>
      </c>
      <c r="K5" s="100"/>
      <c r="L5" s="100"/>
      <c r="M5" s="100"/>
      <c r="N5" s="137"/>
      <c r="O5" s="99"/>
      <c r="P5" s="99"/>
      <c r="Q5" s="99"/>
      <c r="R5" s="99"/>
    </row>
    <row r="6" spans="1:18" ht="15.75">
      <c r="A6" s="138" t="s">
        <v>24</v>
      </c>
      <c r="B6" s="112"/>
      <c r="C6" s="108">
        <f>B3+90</f>
        <v>90</v>
      </c>
      <c r="D6" s="106">
        <v>3</v>
      </c>
      <c r="E6" s="109"/>
      <c r="F6" s="106">
        <v>30</v>
      </c>
      <c r="G6" s="110">
        <f>E6+30</f>
        <v>30</v>
      </c>
      <c r="H6" s="100"/>
      <c r="I6" s="100"/>
      <c r="J6" s="108">
        <f ca="1">A1-G6</f>
        <v>42218</v>
      </c>
      <c r="K6" s="100"/>
      <c r="L6" s="100"/>
      <c r="M6" s="100"/>
      <c r="N6" s="137"/>
      <c r="O6" s="99"/>
      <c r="P6" s="99"/>
      <c r="Q6" s="99"/>
      <c r="R6" s="99"/>
    </row>
    <row r="7" spans="1:18" ht="15.75">
      <c r="A7" s="138" t="s">
        <v>25</v>
      </c>
      <c r="B7" s="293" t="s">
        <v>42</v>
      </c>
      <c r="C7" s="119">
        <v>42430</v>
      </c>
      <c r="D7" s="106">
        <v>4</v>
      </c>
      <c r="E7" s="109"/>
      <c r="F7" s="106">
        <v>30</v>
      </c>
      <c r="G7" s="110">
        <f>E7+30</f>
        <v>30</v>
      </c>
      <c r="H7" s="100"/>
      <c r="I7" s="100"/>
      <c r="J7" s="108">
        <f ca="1">A1-G7</f>
        <v>42218</v>
      </c>
      <c r="K7" s="100"/>
      <c r="L7" s="100"/>
      <c r="M7" s="100"/>
      <c r="N7" s="137"/>
      <c r="O7" s="99"/>
      <c r="P7" s="99"/>
      <c r="Q7" s="99"/>
      <c r="R7" s="99"/>
    </row>
    <row r="8" spans="1:18" ht="16.5" thickBot="1">
      <c r="A8" s="162"/>
      <c r="B8" s="296"/>
      <c r="C8" s="139">
        <v>42795</v>
      </c>
      <c r="D8" s="121">
        <v>5</v>
      </c>
      <c r="E8" s="140"/>
      <c r="F8" s="121">
        <v>30</v>
      </c>
      <c r="G8" s="141"/>
      <c r="H8" s="142"/>
      <c r="I8" s="142"/>
      <c r="J8" s="143">
        <f ca="1">A1-G8</f>
        <v>42248</v>
      </c>
      <c r="K8" s="142"/>
      <c r="L8" s="142"/>
      <c r="M8" s="142"/>
      <c r="N8" s="144"/>
      <c r="O8" s="99"/>
      <c r="P8" s="99"/>
      <c r="Q8" s="99"/>
      <c r="R8" s="99"/>
    </row>
    <row r="9" spans="1:15" ht="26.25" thickTop="1">
      <c r="A9" s="145"/>
      <c r="B9" s="146">
        <v>42175</v>
      </c>
      <c r="C9" s="147" t="s">
        <v>40</v>
      </c>
      <c r="D9" s="148" t="s">
        <v>44</v>
      </c>
      <c r="E9" s="149">
        <f>B9+122</f>
        <v>42297</v>
      </c>
      <c r="F9" s="150" t="s">
        <v>13</v>
      </c>
      <c r="G9" s="150" t="s">
        <v>12</v>
      </c>
      <c r="H9" s="150"/>
      <c r="I9" s="150" t="s">
        <v>14</v>
      </c>
      <c r="J9" s="150" t="s">
        <v>13</v>
      </c>
      <c r="K9" s="150"/>
      <c r="L9" s="150" t="s">
        <v>12</v>
      </c>
      <c r="M9" s="150" t="s">
        <v>14</v>
      </c>
      <c r="N9" s="151" t="s">
        <v>30</v>
      </c>
      <c r="O9" s="99"/>
    </row>
    <row r="10" spans="1:15" ht="15.75">
      <c r="A10" s="152" t="s">
        <v>16</v>
      </c>
      <c r="B10" s="107">
        <f ca="1">(A1-B9)/30.4</f>
        <v>2.4013157894736845</v>
      </c>
      <c r="C10" s="108">
        <f>B9+45</f>
        <v>42220</v>
      </c>
      <c r="D10" s="106">
        <v>1</v>
      </c>
      <c r="E10" s="109"/>
      <c r="F10" s="106">
        <v>31</v>
      </c>
      <c r="G10" s="108">
        <f>E10+31</f>
        <v>31</v>
      </c>
      <c r="H10" s="100"/>
      <c r="I10" s="100"/>
      <c r="J10" s="110" t="e">
        <f>A7-G10</f>
        <v>#VALUE!</v>
      </c>
      <c r="K10" s="100"/>
      <c r="L10" s="100"/>
      <c r="M10" s="100"/>
      <c r="N10" s="153" t="e">
        <f>M10/I10</f>
        <v>#DIV/0!</v>
      </c>
      <c r="O10" s="99"/>
    </row>
    <row r="11" spans="1:15" ht="15.75">
      <c r="A11" s="152" t="s">
        <v>15</v>
      </c>
      <c r="B11" s="107">
        <f ca="1">A1-B9</f>
        <v>73</v>
      </c>
      <c r="C11" s="106" t="s">
        <v>41</v>
      </c>
      <c r="D11" s="106">
        <v>2</v>
      </c>
      <c r="E11" s="109"/>
      <c r="F11" s="106">
        <v>30</v>
      </c>
      <c r="G11" s="108">
        <f>E11+30</f>
        <v>30</v>
      </c>
      <c r="H11" s="100"/>
      <c r="I11" s="100"/>
      <c r="J11" s="110" t="e">
        <f>A7-G11</f>
        <v>#VALUE!</v>
      </c>
      <c r="K11" s="100"/>
      <c r="L11" s="100"/>
      <c r="M11" s="100"/>
      <c r="N11" s="153"/>
      <c r="O11" s="99"/>
    </row>
    <row r="12" spans="1:15" ht="15.75">
      <c r="A12" s="154" t="s">
        <v>24</v>
      </c>
      <c r="B12" s="112"/>
      <c r="C12" s="108">
        <f>B9+90</f>
        <v>42265</v>
      </c>
      <c r="D12" s="106">
        <v>3</v>
      </c>
      <c r="E12" s="109"/>
      <c r="F12" s="106">
        <v>30</v>
      </c>
      <c r="G12" s="110">
        <f>E12+30</f>
        <v>30</v>
      </c>
      <c r="H12" s="100"/>
      <c r="I12" s="100"/>
      <c r="J12" s="108" t="e">
        <f>A7-G12</f>
        <v>#VALUE!</v>
      </c>
      <c r="K12" s="100"/>
      <c r="L12" s="100"/>
      <c r="M12" s="100"/>
      <c r="N12" s="153"/>
      <c r="O12" s="99"/>
    </row>
    <row r="13" spans="1:15" ht="15.75" customHeight="1">
      <c r="A13" s="154" t="s">
        <v>25</v>
      </c>
      <c r="B13" s="293" t="s">
        <v>42</v>
      </c>
      <c r="C13" s="119">
        <v>42430</v>
      </c>
      <c r="D13" s="106">
        <v>4</v>
      </c>
      <c r="E13" s="109"/>
      <c r="F13" s="106">
        <v>30</v>
      </c>
      <c r="G13" s="110">
        <f>E13+30</f>
        <v>30</v>
      </c>
      <c r="H13" s="100"/>
      <c r="I13" s="100"/>
      <c r="J13" s="108" t="e">
        <f>A7-G13</f>
        <v>#VALUE!</v>
      </c>
      <c r="K13" s="100"/>
      <c r="L13" s="100"/>
      <c r="M13" s="100"/>
      <c r="N13" s="153"/>
      <c r="O13" s="99"/>
    </row>
    <row r="14" spans="1:15" ht="16.5" thickBot="1">
      <c r="A14" s="241"/>
      <c r="B14" s="297"/>
      <c r="C14" s="155">
        <v>42795</v>
      </c>
      <c r="D14" s="156">
        <v>5</v>
      </c>
      <c r="E14" s="157"/>
      <c r="F14" s="156">
        <v>30</v>
      </c>
      <c r="G14" s="158"/>
      <c r="H14" s="159"/>
      <c r="I14" s="159"/>
      <c r="J14" s="160" t="e">
        <f>A7-G14</f>
        <v>#VALUE!</v>
      </c>
      <c r="K14" s="159"/>
      <c r="L14" s="159"/>
      <c r="M14" s="159"/>
      <c r="N14" s="161"/>
      <c r="O14" s="99"/>
    </row>
    <row r="15" spans="1:18" ht="26.25" thickTop="1">
      <c r="A15" s="123" t="s">
        <v>33</v>
      </c>
      <c r="B15" s="124">
        <v>42175</v>
      </c>
      <c r="C15" s="125" t="s">
        <v>40</v>
      </c>
      <c r="D15" s="126" t="s">
        <v>44</v>
      </c>
      <c r="E15" s="127">
        <f>B15+122</f>
        <v>42297</v>
      </c>
      <c r="F15" s="128" t="s">
        <v>13</v>
      </c>
      <c r="G15" s="128" t="s">
        <v>12</v>
      </c>
      <c r="H15" s="128"/>
      <c r="I15" s="128" t="s">
        <v>14</v>
      </c>
      <c r="J15" s="128" t="s">
        <v>13</v>
      </c>
      <c r="K15" s="128"/>
      <c r="L15" s="128" t="s">
        <v>12</v>
      </c>
      <c r="M15" s="128" t="s">
        <v>14</v>
      </c>
      <c r="N15" s="128" t="s">
        <v>30</v>
      </c>
      <c r="O15" s="99"/>
      <c r="P15" s="99"/>
      <c r="Q15" s="99"/>
      <c r="R15" s="99"/>
    </row>
    <row r="16" spans="1:18" ht="15.75">
      <c r="A16" s="106" t="s">
        <v>16</v>
      </c>
      <c r="B16" s="107" t="e">
        <f>(A13-B15)/30.4</f>
        <v>#VALUE!</v>
      </c>
      <c r="C16" s="108">
        <f>B15+45</f>
        <v>42220</v>
      </c>
      <c r="D16" s="106">
        <v>1</v>
      </c>
      <c r="E16" s="109"/>
      <c r="F16" s="106">
        <v>31</v>
      </c>
      <c r="G16" s="108">
        <f>E16+31</f>
        <v>31</v>
      </c>
      <c r="H16" s="100"/>
      <c r="I16" s="100"/>
      <c r="J16" s="110" t="e">
        <f>A13-G16</f>
        <v>#VALUE!</v>
      </c>
      <c r="K16" s="100"/>
      <c r="L16" s="100"/>
      <c r="M16" s="100"/>
      <c r="N16" s="111" t="e">
        <f>M16/I16</f>
        <v>#DIV/0!</v>
      </c>
      <c r="O16" s="99"/>
      <c r="P16" s="99"/>
      <c r="Q16" s="99"/>
      <c r="R16" s="99"/>
    </row>
    <row r="17" spans="1:18" ht="15.75">
      <c r="A17" s="106" t="s">
        <v>15</v>
      </c>
      <c r="B17" s="107" t="e">
        <f>A13-B15</f>
        <v>#VALUE!</v>
      </c>
      <c r="C17" s="106" t="s">
        <v>41</v>
      </c>
      <c r="D17" s="106">
        <v>2</v>
      </c>
      <c r="E17" s="109"/>
      <c r="F17" s="106">
        <v>30</v>
      </c>
      <c r="G17" s="108">
        <f>E17+30</f>
        <v>30</v>
      </c>
      <c r="H17" s="100"/>
      <c r="I17" s="100"/>
      <c r="J17" s="110" t="e">
        <f>A13-G17</f>
        <v>#VALUE!</v>
      </c>
      <c r="K17" s="100"/>
      <c r="L17" s="100"/>
      <c r="M17" s="100"/>
      <c r="N17" s="111"/>
      <c r="O17" s="99"/>
      <c r="P17" s="99"/>
      <c r="Q17" s="99"/>
      <c r="R17" s="99"/>
    </row>
    <row r="18" spans="1:18" ht="15.75">
      <c r="A18" s="100" t="s">
        <v>24</v>
      </c>
      <c r="B18" s="112"/>
      <c r="C18" s="108">
        <f>B15+90</f>
        <v>42265</v>
      </c>
      <c r="D18" s="106">
        <v>3</v>
      </c>
      <c r="E18" s="109"/>
      <c r="F18" s="106">
        <v>30</v>
      </c>
      <c r="G18" s="110">
        <f>E18+30</f>
        <v>30</v>
      </c>
      <c r="H18" s="100"/>
      <c r="I18" s="100"/>
      <c r="J18" s="108" t="e">
        <f>A13-G18</f>
        <v>#VALUE!</v>
      </c>
      <c r="K18" s="100"/>
      <c r="L18" s="100"/>
      <c r="M18" s="100"/>
      <c r="N18" s="111"/>
      <c r="O18" s="99"/>
      <c r="P18" s="99"/>
      <c r="Q18" s="99"/>
      <c r="R18" s="99"/>
    </row>
    <row r="19" spans="1:18" ht="15.75" customHeight="1">
      <c r="A19" s="100" t="s">
        <v>25</v>
      </c>
      <c r="B19" s="293" t="s">
        <v>42</v>
      </c>
      <c r="C19" s="119">
        <v>42430</v>
      </c>
      <c r="D19" s="106">
        <v>4</v>
      </c>
      <c r="E19" s="109"/>
      <c r="F19" s="106">
        <v>30</v>
      </c>
      <c r="G19" s="110">
        <f>E19+30</f>
        <v>30</v>
      </c>
      <c r="H19" s="100"/>
      <c r="I19" s="100"/>
      <c r="J19" s="108" t="e">
        <f>A13-G19</f>
        <v>#VALUE!</v>
      </c>
      <c r="K19" s="100"/>
      <c r="L19" s="100"/>
      <c r="M19" s="100"/>
      <c r="N19" s="111"/>
      <c r="O19" s="99"/>
      <c r="P19" s="99"/>
      <c r="Q19" s="99"/>
      <c r="R19" s="99"/>
    </row>
    <row r="20" spans="1:18" ht="16.5" thickBot="1">
      <c r="A20" s="242"/>
      <c r="B20" s="294"/>
      <c r="C20" s="120">
        <v>42795</v>
      </c>
      <c r="D20" s="113">
        <v>5</v>
      </c>
      <c r="E20" s="114"/>
      <c r="F20" s="113">
        <v>30</v>
      </c>
      <c r="G20" s="115"/>
      <c r="H20" s="116"/>
      <c r="I20" s="116"/>
      <c r="J20" s="117" t="e">
        <f>A13-G20</f>
        <v>#VALUE!</v>
      </c>
      <c r="K20" s="116"/>
      <c r="L20" s="116"/>
      <c r="M20" s="116"/>
      <c r="N20" s="118"/>
      <c r="O20" s="99"/>
      <c r="P20" s="99"/>
      <c r="Q20" s="99"/>
      <c r="R20" s="99"/>
    </row>
    <row r="21" spans="1:18" ht="25.5">
      <c r="A21" s="100" t="s">
        <v>33</v>
      </c>
      <c r="B21" s="101">
        <v>42175</v>
      </c>
      <c r="C21" s="102" t="s">
        <v>40</v>
      </c>
      <c r="D21" s="103" t="s">
        <v>44</v>
      </c>
      <c r="E21" s="104">
        <f>B21+122</f>
        <v>42297</v>
      </c>
      <c r="F21" s="105" t="s">
        <v>13</v>
      </c>
      <c r="G21" s="105" t="s">
        <v>12</v>
      </c>
      <c r="H21" s="105"/>
      <c r="I21" s="105" t="s">
        <v>14</v>
      </c>
      <c r="J21" s="105" t="s">
        <v>13</v>
      </c>
      <c r="K21" s="105"/>
      <c r="L21" s="105" t="s">
        <v>12</v>
      </c>
      <c r="M21" s="105" t="s">
        <v>14</v>
      </c>
      <c r="N21" s="105" t="s">
        <v>30</v>
      </c>
      <c r="O21" s="99"/>
      <c r="P21" s="99"/>
      <c r="Q21" s="99"/>
      <c r="R21" s="99"/>
    </row>
    <row r="22" spans="1:18" ht="15.75">
      <c r="A22" s="106" t="s">
        <v>16</v>
      </c>
      <c r="B22" s="107" t="e">
        <f>(A19-B21)/30.4</f>
        <v>#VALUE!</v>
      </c>
      <c r="C22" s="108">
        <f>B21+45</f>
        <v>42220</v>
      </c>
      <c r="D22" s="106">
        <v>1</v>
      </c>
      <c r="E22" s="109"/>
      <c r="F22" s="106">
        <v>31</v>
      </c>
      <c r="G22" s="108">
        <f>E22+31</f>
        <v>31</v>
      </c>
      <c r="H22" s="100"/>
      <c r="I22" s="100"/>
      <c r="J22" s="110" t="e">
        <f>A19-G22</f>
        <v>#VALUE!</v>
      </c>
      <c r="K22" s="100"/>
      <c r="L22" s="100"/>
      <c r="M22" s="100"/>
      <c r="N22" s="111" t="e">
        <f>M22/I22</f>
        <v>#DIV/0!</v>
      </c>
      <c r="O22" s="99"/>
      <c r="P22" s="99"/>
      <c r="Q22" s="99"/>
      <c r="R22" s="99"/>
    </row>
    <row r="23" spans="1:18" ht="15.75">
      <c r="A23" s="106" t="s">
        <v>15</v>
      </c>
      <c r="B23" s="107" t="e">
        <f>A19-B21</f>
        <v>#VALUE!</v>
      </c>
      <c r="C23" s="106" t="s">
        <v>41</v>
      </c>
      <c r="D23" s="106">
        <v>2</v>
      </c>
      <c r="E23" s="109"/>
      <c r="F23" s="106">
        <v>30</v>
      </c>
      <c r="G23" s="108">
        <f>E23+30</f>
        <v>30</v>
      </c>
      <c r="H23" s="100"/>
      <c r="I23" s="100"/>
      <c r="J23" s="110" t="e">
        <f>A19-G23</f>
        <v>#VALUE!</v>
      </c>
      <c r="K23" s="100"/>
      <c r="L23" s="100"/>
      <c r="M23" s="100"/>
      <c r="N23" s="111"/>
      <c r="O23" s="99"/>
      <c r="P23" s="99"/>
      <c r="Q23" s="99"/>
      <c r="R23" s="99"/>
    </row>
    <row r="24" spans="1:18" ht="15.75">
      <c r="A24" s="100" t="s">
        <v>24</v>
      </c>
      <c r="B24" s="112"/>
      <c r="C24" s="108">
        <f>B21+90</f>
        <v>42265</v>
      </c>
      <c r="D24" s="106">
        <v>3</v>
      </c>
      <c r="E24" s="109"/>
      <c r="F24" s="106">
        <v>30</v>
      </c>
      <c r="G24" s="110">
        <f>E24+30</f>
        <v>30</v>
      </c>
      <c r="H24" s="100"/>
      <c r="I24" s="100"/>
      <c r="J24" s="108" t="e">
        <f>A19-G24</f>
        <v>#VALUE!</v>
      </c>
      <c r="K24" s="100"/>
      <c r="L24" s="100"/>
      <c r="M24" s="100"/>
      <c r="N24" s="111"/>
      <c r="O24" s="99"/>
      <c r="P24" s="99"/>
      <c r="Q24" s="99"/>
      <c r="R24" s="99"/>
    </row>
    <row r="25" spans="1:18" ht="15.75" customHeight="1">
      <c r="A25" s="100" t="s">
        <v>25</v>
      </c>
      <c r="B25" s="293" t="s">
        <v>42</v>
      </c>
      <c r="C25" s="119">
        <v>42430</v>
      </c>
      <c r="D25" s="106">
        <v>4</v>
      </c>
      <c r="E25" s="109"/>
      <c r="F25" s="106">
        <v>30</v>
      </c>
      <c r="G25" s="110">
        <f>E25+30</f>
        <v>30</v>
      </c>
      <c r="H25" s="100"/>
      <c r="I25" s="100"/>
      <c r="J25" s="108" t="e">
        <f>A19-G25</f>
        <v>#VALUE!</v>
      </c>
      <c r="K25" s="100"/>
      <c r="L25" s="100"/>
      <c r="M25" s="100"/>
      <c r="N25" s="111"/>
      <c r="O25" s="99"/>
      <c r="P25" s="99"/>
      <c r="Q25" s="99"/>
      <c r="R25" s="99"/>
    </row>
    <row r="26" spans="1:18" ht="16.5" thickBot="1">
      <c r="A26" s="242"/>
      <c r="B26" s="294"/>
      <c r="C26" s="120">
        <v>42795</v>
      </c>
      <c r="D26" s="113">
        <v>5</v>
      </c>
      <c r="E26" s="114"/>
      <c r="F26" s="113">
        <v>30</v>
      </c>
      <c r="G26" s="115"/>
      <c r="H26" s="116"/>
      <c r="I26" s="116"/>
      <c r="J26" s="117" t="e">
        <f>A19-G26</f>
        <v>#VALUE!</v>
      </c>
      <c r="K26" s="116"/>
      <c r="L26" s="116"/>
      <c r="M26" s="116"/>
      <c r="N26" s="118"/>
      <c r="O26" s="99"/>
      <c r="P26" s="99"/>
      <c r="Q26" s="99"/>
      <c r="R26" s="99"/>
    </row>
    <row r="27" spans="1:18" ht="25.5">
      <c r="A27" s="100" t="s">
        <v>33</v>
      </c>
      <c r="B27" s="101">
        <v>42175</v>
      </c>
      <c r="C27" s="102" t="s">
        <v>40</v>
      </c>
      <c r="D27" s="103" t="s">
        <v>44</v>
      </c>
      <c r="E27" s="104">
        <f>B27+122</f>
        <v>42297</v>
      </c>
      <c r="F27" s="105" t="s">
        <v>13</v>
      </c>
      <c r="G27" s="105" t="s">
        <v>12</v>
      </c>
      <c r="H27" s="105"/>
      <c r="I27" s="105" t="s">
        <v>14</v>
      </c>
      <c r="J27" s="105" t="s">
        <v>13</v>
      </c>
      <c r="K27" s="105"/>
      <c r="L27" s="105" t="s">
        <v>12</v>
      </c>
      <c r="M27" s="105" t="s">
        <v>14</v>
      </c>
      <c r="N27" s="105" t="s">
        <v>30</v>
      </c>
      <c r="O27" s="99"/>
      <c r="P27" s="99"/>
      <c r="Q27" s="99"/>
      <c r="R27" s="99"/>
    </row>
    <row r="28" spans="1:18" ht="15.75">
      <c r="A28" s="106" t="s">
        <v>16</v>
      </c>
      <c r="B28" s="107" t="e">
        <f>(A25-B27)/30.4</f>
        <v>#VALUE!</v>
      </c>
      <c r="C28" s="108">
        <f>B27+45</f>
        <v>42220</v>
      </c>
      <c r="D28" s="106">
        <v>1</v>
      </c>
      <c r="E28" s="109"/>
      <c r="F28" s="106">
        <v>31</v>
      </c>
      <c r="G28" s="108">
        <f>E28+31</f>
        <v>31</v>
      </c>
      <c r="H28" s="100"/>
      <c r="I28" s="100"/>
      <c r="J28" s="110" t="e">
        <f>A25-G28</f>
        <v>#VALUE!</v>
      </c>
      <c r="K28" s="100"/>
      <c r="L28" s="100"/>
      <c r="M28" s="100"/>
      <c r="N28" s="111" t="e">
        <f>M28/I28</f>
        <v>#DIV/0!</v>
      </c>
      <c r="O28" s="99"/>
      <c r="P28" s="99"/>
      <c r="Q28" s="99"/>
      <c r="R28" s="99"/>
    </row>
    <row r="29" spans="1:18" ht="15.75">
      <c r="A29" s="106" t="s">
        <v>15</v>
      </c>
      <c r="B29" s="107" t="e">
        <f>A25-B27</f>
        <v>#VALUE!</v>
      </c>
      <c r="C29" s="106" t="s">
        <v>41</v>
      </c>
      <c r="D29" s="106">
        <v>2</v>
      </c>
      <c r="E29" s="109"/>
      <c r="F29" s="106">
        <v>30</v>
      </c>
      <c r="G29" s="108">
        <f>E29+30</f>
        <v>30</v>
      </c>
      <c r="H29" s="100"/>
      <c r="I29" s="100"/>
      <c r="J29" s="110" t="e">
        <f>A25-G29</f>
        <v>#VALUE!</v>
      </c>
      <c r="K29" s="100"/>
      <c r="L29" s="100"/>
      <c r="M29" s="100"/>
      <c r="N29" s="111"/>
      <c r="O29" s="99"/>
      <c r="P29" s="99"/>
      <c r="Q29" s="99"/>
      <c r="R29" s="99"/>
    </row>
    <row r="30" spans="1:18" ht="15.75">
      <c r="A30" s="100" t="s">
        <v>24</v>
      </c>
      <c r="B30" s="112"/>
      <c r="C30" s="108">
        <f>B27+90</f>
        <v>42265</v>
      </c>
      <c r="D30" s="106">
        <v>3</v>
      </c>
      <c r="E30" s="109"/>
      <c r="F30" s="106">
        <v>30</v>
      </c>
      <c r="G30" s="110">
        <f>E30+30</f>
        <v>30</v>
      </c>
      <c r="H30" s="100"/>
      <c r="I30" s="100"/>
      <c r="J30" s="108" t="e">
        <f>A25-G30</f>
        <v>#VALUE!</v>
      </c>
      <c r="K30" s="100"/>
      <c r="L30" s="100"/>
      <c r="M30" s="100"/>
      <c r="N30" s="111"/>
      <c r="O30" s="99"/>
      <c r="P30" s="99"/>
      <c r="Q30" s="99"/>
      <c r="R30" s="99"/>
    </row>
    <row r="31" spans="1:18" ht="15.75" customHeight="1">
      <c r="A31" s="100" t="s">
        <v>25</v>
      </c>
      <c r="B31" s="293" t="s">
        <v>42</v>
      </c>
      <c r="C31" s="119">
        <v>42430</v>
      </c>
      <c r="D31" s="106">
        <v>4</v>
      </c>
      <c r="E31" s="109"/>
      <c r="F31" s="106">
        <v>30</v>
      </c>
      <c r="G31" s="110">
        <f>E31+30</f>
        <v>30</v>
      </c>
      <c r="H31" s="100"/>
      <c r="I31" s="100"/>
      <c r="J31" s="108" t="e">
        <f>A25-G31</f>
        <v>#VALUE!</v>
      </c>
      <c r="K31" s="100"/>
      <c r="L31" s="100"/>
      <c r="M31" s="100"/>
      <c r="N31" s="111"/>
      <c r="O31" s="99"/>
      <c r="P31" s="99"/>
      <c r="Q31" s="99"/>
      <c r="R31" s="99"/>
    </row>
    <row r="32" spans="1:18" ht="16.5" thickBot="1">
      <c r="A32" s="242"/>
      <c r="B32" s="294"/>
      <c r="C32" s="120">
        <v>42795</v>
      </c>
      <c r="D32" s="113">
        <v>5</v>
      </c>
      <c r="E32" s="114"/>
      <c r="F32" s="113">
        <v>30</v>
      </c>
      <c r="G32" s="115"/>
      <c r="H32" s="116"/>
      <c r="I32" s="116"/>
      <c r="J32" s="117" t="e">
        <f>A25-G32</f>
        <v>#VALUE!</v>
      </c>
      <c r="K32" s="116"/>
      <c r="L32" s="116"/>
      <c r="M32" s="116"/>
      <c r="N32" s="118"/>
      <c r="O32" s="99"/>
      <c r="P32" s="99"/>
      <c r="Q32" s="99"/>
      <c r="R32" s="99"/>
    </row>
    <row r="33" spans="1:18" ht="25.5">
      <c r="A33" s="100"/>
      <c r="B33" s="101"/>
      <c r="C33" s="102" t="s">
        <v>40</v>
      </c>
      <c r="D33" s="103" t="s">
        <v>44</v>
      </c>
      <c r="E33" s="104">
        <f>B33+122</f>
        <v>122</v>
      </c>
      <c r="F33" s="105" t="s">
        <v>13</v>
      </c>
      <c r="G33" s="105" t="s">
        <v>12</v>
      </c>
      <c r="H33" s="105"/>
      <c r="I33" s="105" t="s">
        <v>14</v>
      </c>
      <c r="J33" s="105" t="s">
        <v>13</v>
      </c>
      <c r="K33" s="105"/>
      <c r="L33" s="105" t="s">
        <v>12</v>
      </c>
      <c r="M33" s="105" t="s">
        <v>14</v>
      </c>
      <c r="N33" s="105" t="s">
        <v>30</v>
      </c>
      <c r="O33" s="99"/>
      <c r="P33" s="99"/>
      <c r="Q33" s="99"/>
      <c r="R33" s="99"/>
    </row>
    <row r="34" spans="1:18" ht="15.75">
      <c r="A34" s="106" t="s">
        <v>16</v>
      </c>
      <c r="B34" s="107">
        <f ca="1">(A1-B33)/30.4</f>
        <v>1389.7368421052631</v>
      </c>
      <c r="C34" s="108">
        <f>B33+45</f>
        <v>45</v>
      </c>
      <c r="D34" s="106">
        <v>1</v>
      </c>
      <c r="E34" s="109"/>
      <c r="F34" s="106">
        <v>30</v>
      </c>
      <c r="G34" s="108">
        <f>E34+30</f>
        <v>30</v>
      </c>
      <c r="H34" s="100"/>
      <c r="I34" s="100"/>
      <c r="J34" s="110" t="e">
        <f>A31-G34</f>
        <v>#VALUE!</v>
      </c>
      <c r="K34" s="100"/>
      <c r="L34" s="100"/>
      <c r="M34" s="100"/>
      <c r="N34" s="111" t="e">
        <f>M34/I34</f>
        <v>#DIV/0!</v>
      </c>
      <c r="O34" s="99"/>
      <c r="P34" s="99"/>
      <c r="Q34" s="99"/>
      <c r="R34" s="99"/>
    </row>
    <row r="35" spans="1:18" ht="15.75">
      <c r="A35" s="106" t="s">
        <v>15</v>
      </c>
      <c r="B35" s="107">
        <f ca="1">A1-B33</f>
        <v>42248</v>
      </c>
      <c r="C35" s="106" t="s">
        <v>41</v>
      </c>
      <c r="D35" s="106">
        <v>2</v>
      </c>
      <c r="E35" s="109"/>
      <c r="F35" s="106">
        <v>30</v>
      </c>
      <c r="G35" s="108">
        <f>E35+30</f>
        <v>30</v>
      </c>
      <c r="H35" s="100"/>
      <c r="I35" s="100"/>
      <c r="J35" s="110" t="e">
        <f>A31-G35</f>
        <v>#VALUE!</v>
      </c>
      <c r="K35" s="100"/>
      <c r="L35" s="100"/>
      <c r="M35" s="100"/>
      <c r="N35" s="111"/>
      <c r="O35" s="99"/>
      <c r="P35" s="99"/>
      <c r="Q35" s="99"/>
      <c r="R35" s="99"/>
    </row>
    <row r="36" spans="1:18" ht="15.75">
      <c r="A36" s="100" t="s">
        <v>24</v>
      </c>
      <c r="B36" s="112"/>
      <c r="C36" s="108">
        <f>B33+90</f>
        <v>90</v>
      </c>
      <c r="D36" s="106">
        <v>3</v>
      </c>
      <c r="E36" s="109"/>
      <c r="F36" s="106">
        <v>30</v>
      </c>
      <c r="G36" s="108">
        <f>E36+30</f>
        <v>30</v>
      </c>
      <c r="H36" s="100"/>
      <c r="I36" s="100"/>
      <c r="J36" s="108" t="e">
        <f>A31-G36</f>
        <v>#VALUE!</v>
      </c>
      <c r="K36" s="100"/>
      <c r="L36" s="100"/>
      <c r="M36" s="100"/>
      <c r="N36" s="111"/>
      <c r="O36" s="99"/>
      <c r="P36" s="99"/>
      <c r="Q36" s="99"/>
      <c r="R36" s="99"/>
    </row>
    <row r="37" spans="1:18" ht="15.75" customHeight="1">
      <c r="A37" s="100" t="s">
        <v>25</v>
      </c>
      <c r="B37" s="293" t="s">
        <v>42</v>
      </c>
      <c r="C37" s="119">
        <v>42430</v>
      </c>
      <c r="D37" s="106">
        <v>4</v>
      </c>
      <c r="E37" s="109"/>
      <c r="F37" s="106">
        <v>30</v>
      </c>
      <c r="G37" s="108">
        <f>E37+30</f>
        <v>30</v>
      </c>
      <c r="H37" s="100"/>
      <c r="I37" s="100"/>
      <c r="J37" s="108" t="e">
        <f>A31-G37</f>
        <v>#VALUE!</v>
      </c>
      <c r="K37" s="100"/>
      <c r="L37" s="100"/>
      <c r="M37" s="100"/>
      <c r="N37" s="111"/>
      <c r="O37" s="99"/>
      <c r="P37" s="99"/>
      <c r="Q37" s="99"/>
      <c r="R37" s="99"/>
    </row>
    <row r="38" spans="1:18" ht="16.5" thickBot="1">
      <c r="A38" s="242"/>
      <c r="B38" s="294"/>
      <c r="C38" s="120">
        <v>42795</v>
      </c>
      <c r="D38" s="113">
        <v>5</v>
      </c>
      <c r="E38" s="114"/>
      <c r="F38" s="113">
        <v>30</v>
      </c>
      <c r="G38" s="115"/>
      <c r="H38" s="116"/>
      <c r="I38" s="116"/>
      <c r="J38" s="117" t="e">
        <f>A31-G38</f>
        <v>#VALUE!</v>
      </c>
      <c r="K38" s="116"/>
      <c r="L38" s="116"/>
      <c r="M38" s="116"/>
      <c r="N38" s="118"/>
      <c r="O38" s="99"/>
      <c r="P38" s="99"/>
      <c r="Q38" s="99"/>
      <c r="R38" s="99"/>
    </row>
    <row r="39" spans="1:18" ht="1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</row>
    <row r="40" spans="1:18" ht="15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</row>
    <row r="41" spans="1:18" ht="15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</row>
    <row r="42" spans="1:18" ht="15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</row>
    <row r="43" spans="1:18" ht="15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</row>
    <row r="44" spans="1:18" ht="15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</row>
    <row r="45" spans="1:18" ht="1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</row>
    <row r="46" spans="1:18" ht="1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</row>
    <row r="47" spans="1:18" ht="1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</row>
    <row r="48" spans="1:18" ht="1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</row>
    <row r="49" spans="1:18" ht="1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</row>
    <row r="50" spans="1:18" ht="1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</row>
    <row r="51" spans="1:18" ht="1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</row>
    <row r="52" spans="1:18" ht="1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</row>
    <row r="53" spans="1:18" ht="1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</row>
    <row r="54" spans="1:18" ht="1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</row>
    <row r="55" spans="1:18" ht="1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</row>
    <row r="56" spans="1:18" ht="1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</row>
    <row r="57" spans="1:18" ht="1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</row>
    <row r="58" spans="1:18" ht="1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</row>
    <row r="59" spans="1:18" ht="1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</row>
    <row r="60" spans="1:18" ht="1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</row>
    <row r="61" spans="1:18" ht="1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</row>
    <row r="62" spans="1:18" ht="1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</row>
    <row r="63" spans="1:18" ht="1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</row>
    <row r="64" spans="1:18" ht="1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</row>
    <row r="65" spans="1:18" ht="1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</row>
    <row r="66" spans="1:18" ht="1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</row>
    <row r="67" spans="1:18" ht="1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</row>
    <row r="68" spans="1:18" ht="1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</row>
    <row r="69" spans="1:18" ht="1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</row>
    <row r="70" spans="1:18" ht="1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</row>
    <row r="71" spans="1:18" ht="1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</row>
    <row r="72" spans="1:18" ht="1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</row>
    <row r="73" spans="1:18" ht="1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</row>
    <row r="74" spans="1:18" ht="1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</row>
    <row r="75" spans="1:18" ht="1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</row>
    <row r="76" spans="1:18" ht="1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</row>
    <row r="77" spans="1:18" ht="1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</row>
    <row r="78" spans="1:18" ht="1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</row>
    <row r="79" spans="1:18" ht="1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</row>
    <row r="80" spans="1:18" ht="1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</row>
    <row r="81" spans="1:18" ht="1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</row>
    <row r="82" spans="1:18" ht="1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</row>
    <row r="83" spans="1:18" ht="1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</row>
    <row r="84" spans="1:18" ht="1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</row>
    <row r="85" spans="1:18" ht="1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</row>
    <row r="86" spans="1:18" ht="1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</row>
    <row r="87" spans="1:18" ht="1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</row>
    <row r="88" spans="1:18" ht="1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</row>
    <row r="89" spans="1:18" ht="1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</row>
    <row r="90" spans="1:18" ht="1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</row>
    <row r="91" spans="1:18" ht="1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</row>
    <row r="92" spans="1:18" ht="1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</row>
    <row r="93" spans="1:18" ht="1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</row>
    <row r="94" spans="15:18" ht="15">
      <c r="O94" s="99"/>
      <c r="P94" s="99"/>
      <c r="Q94" s="99"/>
      <c r="R94" s="99"/>
    </row>
    <row r="95" spans="15:18" ht="15">
      <c r="O95" s="99"/>
      <c r="P95" s="99"/>
      <c r="Q95" s="99"/>
      <c r="R95" s="99"/>
    </row>
    <row r="96" spans="15:18" ht="15">
      <c r="O96" s="99"/>
      <c r="P96" s="99"/>
      <c r="Q96" s="99"/>
      <c r="R96" s="99"/>
    </row>
    <row r="97" spans="15:18" ht="15">
      <c r="O97" s="99"/>
      <c r="P97" s="99"/>
      <c r="Q97" s="99"/>
      <c r="R97" s="99"/>
    </row>
    <row r="98" spans="15:18" ht="15">
      <c r="O98" s="99"/>
      <c r="P98" s="99"/>
      <c r="Q98" s="99"/>
      <c r="R98" s="99"/>
    </row>
    <row r="99" spans="15:18" ht="15">
      <c r="O99" s="99"/>
      <c r="P99" s="99"/>
      <c r="Q99" s="99"/>
      <c r="R99" s="99"/>
    </row>
    <row r="100" spans="15:18" ht="15">
      <c r="O100" s="99"/>
      <c r="P100" s="99"/>
      <c r="Q100" s="99"/>
      <c r="R100" s="99"/>
    </row>
    <row r="101" spans="15:18" ht="15">
      <c r="O101" s="99"/>
      <c r="P101" s="99"/>
      <c r="Q101" s="99"/>
      <c r="R101" s="99"/>
    </row>
    <row r="102" spans="15:18" ht="15">
      <c r="O102" s="99"/>
      <c r="P102" s="99"/>
      <c r="Q102" s="99"/>
      <c r="R102" s="99"/>
    </row>
    <row r="103" spans="15:18" ht="15">
      <c r="O103" s="99"/>
      <c r="P103" s="99"/>
      <c r="Q103" s="99"/>
      <c r="R103" s="99"/>
    </row>
    <row r="104" spans="15:18" ht="15">
      <c r="O104" s="99"/>
      <c r="P104" s="99"/>
      <c r="Q104" s="99"/>
      <c r="R104" s="99"/>
    </row>
    <row r="105" spans="15:18" ht="15">
      <c r="O105" s="99"/>
      <c r="P105" s="99"/>
      <c r="Q105" s="99"/>
      <c r="R105" s="99"/>
    </row>
    <row r="106" spans="15:18" ht="15">
      <c r="O106" s="99"/>
      <c r="P106" s="99"/>
      <c r="Q106" s="99"/>
      <c r="R106" s="99"/>
    </row>
    <row r="107" spans="15:18" ht="15">
      <c r="O107" s="99"/>
      <c r="P107" s="99"/>
      <c r="Q107" s="99"/>
      <c r="R107" s="99"/>
    </row>
    <row r="108" spans="15:18" ht="15">
      <c r="O108" s="99"/>
      <c r="P108" s="99"/>
      <c r="Q108" s="99"/>
      <c r="R108" s="99"/>
    </row>
    <row r="109" spans="15:18" ht="15">
      <c r="O109" s="99"/>
      <c r="P109" s="99"/>
      <c r="Q109" s="99"/>
      <c r="R109" s="99"/>
    </row>
    <row r="110" spans="15:18" ht="15">
      <c r="O110" s="99"/>
      <c r="P110" s="99"/>
      <c r="Q110" s="99"/>
      <c r="R110" s="99"/>
    </row>
    <row r="111" spans="15:18" ht="15">
      <c r="O111" s="99"/>
      <c r="P111" s="99"/>
      <c r="Q111" s="99"/>
      <c r="R111" s="99"/>
    </row>
  </sheetData>
  <mergeCells count="7">
    <mergeCell ref="B31:B32"/>
    <mergeCell ref="B37:B38"/>
    <mergeCell ref="B1:L1"/>
    <mergeCell ref="B7:B8"/>
    <mergeCell ref="B13:B14"/>
    <mergeCell ref="B19:B20"/>
    <mergeCell ref="B25:B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workbookViewId="0" topLeftCell="A1">
      <selection activeCell="C13" sqref="C13:C19"/>
    </sheetView>
  </sheetViews>
  <sheetFormatPr defaultColWidth="9.140625" defaultRowHeight="15"/>
  <cols>
    <col min="1" max="1" width="10.140625" style="0" bestFit="1" customWidth="1"/>
    <col min="2" max="2" width="12.421875" style="0" customWidth="1"/>
    <col min="3" max="3" width="10.28125" style="0" customWidth="1"/>
    <col min="4" max="4" width="11.57421875" style="0" bestFit="1" customWidth="1"/>
    <col min="5" max="5" width="11.7109375" style="0" customWidth="1"/>
    <col min="6" max="6" width="12.421875" style="0" customWidth="1"/>
    <col min="7" max="7" width="11.140625" style="0" customWidth="1"/>
    <col min="8" max="8" width="10.28125" style="0" customWidth="1"/>
    <col min="10" max="10" width="10.140625" style="0" bestFit="1" customWidth="1"/>
  </cols>
  <sheetData>
    <row r="1" ht="15.75" thickBot="1">
      <c r="A1" s="240">
        <f ca="1">TODAY()</f>
        <v>42248</v>
      </c>
    </row>
    <row r="2" spans="1:10" ht="46.5" thickBot="1" thickTop="1">
      <c r="A2" s="249" t="s">
        <v>94</v>
      </c>
      <c r="B2" s="249" t="s">
        <v>96</v>
      </c>
      <c r="C2" s="249" t="s">
        <v>97</v>
      </c>
      <c r="D2" s="249" t="s">
        <v>88</v>
      </c>
      <c r="E2" s="249" t="s">
        <v>89</v>
      </c>
      <c r="F2" s="249" t="s">
        <v>90</v>
      </c>
      <c r="G2" s="249" t="s">
        <v>91</v>
      </c>
      <c r="H2" s="249" t="s">
        <v>92</v>
      </c>
      <c r="I2" s="249" t="s">
        <v>93</v>
      </c>
      <c r="J2" s="249" t="s">
        <v>112</v>
      </c>
    </row>
    <row r="3" spans="1:10" ht="16.5" thickBot="1" thickTop="1">
      <c r="A3" s="250" t="s">
        <v>95</v>
      </c>
      <c r="B3" s="251">
        <v>42003</v>
      </c>
      <c r="C3" s="252">
        <f ca="1">(A1-B3)/30.4</f>
        <v>8.05921052631579</v>
      </c>
      <c r="D3" s="251">
        <v>42143</v>
      </c>
      <c r="E3" s="253">
        <f>SUM(D9:D56)</f>
        <v>4</v>
      </c>
      <c r="F3" s="253">
        <f>SUM(E9:E56)</f>
        <v>0</v>
      </c>
      <c r="G3" s="254">
        <f>(E3-F3)/E3</f>
        <v>1</v>
      </c>
      <c r="H3" s="253">
        <f>SUM(F9:F56)</f>
        <v>32</v>
      </c>
      <c r="I3" s="255">
        <f>H3/E3</f>
        <v>8</v>
      </c>
      <c r="J3" s="256">
        <v>1</v>
      </c>
    </row>
    <row r="4" spans="1:10" ht="16.5" thickBot="1" thickTop="1">
      <c r="A4" s="250"/>
      <c r="B4" s="251"/>
      <c r="C4" s="252"/>
      <c r="D4" s="251"/>
      <c r="E4" s="253"/>
      <c r="F4" s="253"/>
      <c r="G4" s="254"/>
      <c r="H4" s="253"/>
      <c r="I4" s="255"/>
      <c r="J4" s="256"/>
    </row>
    <row r="5" spans="1:10" ht="16.5" thickBot="1" thickTop="1">
      <c r="A5" s="250"/>
      <c r="B5" s="251"/>
      <c r="C5" s="252"/>
      <c r="D5" s="251"/>
      <c r="E5" s="253"/>
      <c r="F5" s="253"/>
      <c r="G5" s="254"/>
      <c r="H5" s="253"/>
      <c r="I5" s="255"/>
      <c r="J5" s="256"/>
    </row>
    <row r="6" spans="1:10" ht="15.75" thickTop="1">
      <c r="A6" s="222"/>
      <c r="B6" s="222"/>
      <c r="C6" s="222"/>
      <c r="D6" s="222"/>
      <c r="E6" s="222"/>
      <c r="F6" s="222"/>
      <c r="G6" s="222"/>
      <c r="J6" s="221"/>
    </row>
    <row r="7" spans="1:20" ht="15.75" thickBot="1">
      <c r="A7" s="222"/>
      <c r="B7" s="222"/>
      <c r="C7" s="222"/>
      <c r="D7" s="222"/>
      <c r="E7" s="222"/>
      <c r="F7" s="222"/>
      <c r="G7" s="222"/>
      <c r="H7" s="222"/>
      <c r="I7" s="222"/>
      <c r="J7" s="223"/>
      <c r="K7" s="222"/>
      <c r="L7" s="222"/>
      <c r="M7" s="222"/>
      <c r="N7" s="222"/>
      <c r="O7" s="222"/>
      <c r="P7" s="222"/>
      <c r="Q7" s="222"/>
      <c r="R7" s="222"/>
      <c r="S7" s="222"/>
      <c r="T7" s="222"/>
    </row>
    <row r="8" spans="1:21" ht="30.75" thickTop="1">
      <c r="A8" s="224" t="s">
        <v>98</v>
      </c>
      <c r="B8" s="225" t="s">
        <v>99</v>
      </c>
      <c r="C8" s="225" t="s">
        <v>102</v>
      </c>
      <c r="D8" s="225" t="s">
        <v>100</v>
      </c>
      <c r="E8" s="225" t="s">
        <v>101</v>
      </c>
      <c r="F8" s="226" t="s">
        <v>92</v>
      </c>
      <c r="G8" s="222"/>
      <c r="H8" s="222"/>
      <c r="I8" s="222"/>
      <c r="J8" s="222"/>
      <c r="K8" s="223"/>
      <c r="L8" s="222"/>
      <c r="M8" s="222"/>
      <c r="N8" s="222"/>
      <c r="O8" s="222"/>
      <c r="P8" s="222"/>
      <c r="Q8" s="222"/>
      <c r="R8" s="222"/>
      <c r="S8" s="222"/>
      <c r="T8" s="222"/>
      <c r="U8" s="222"/>
    </row>
    <row r="9" spans="1:20" ht="15">
      <c r="A9" s="227">
        <v>42143</v>
      </c>
      <c r="B9" s="228" t="s">
        <v>33</v>
      </c>
      <c r="C9" s="237">
        <f aca="true" t="shared" si="0" ref="C9:C15">A9+30</f>
        <v>42173</v>
      </c>
      <c r="D9" s="233">
        <v>1</v>
      </c>
      <c r="E9" s="194"/>
      <c r="F9" s="235">
        <v>10</v>
      </c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</row>
    <row r="10" spans="1:20" ht="15">
      <c r="A10" s="227">
        <v>42150</v>
      </c>
      <c r="B10" s="228" t="s">
        <v>28</v>
      </c>
      <c r="C10" s="237">
        <f t="shared" si="0"/>
        <v>42180</v>
      </c>
      <c r="D10" s="233">
        <v>1</v>
      </c>
      <c r="E10" s="194"/>
      <c r="F10" s="235">
        <v>5</v>
      </c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</row>
    <row r="11" spans="1:20" ht="15">
      <c r="A11" s="227">
        <v>42158</v>
      </c>
      <c r="B11" s="228" t="s">
        <v>29</v>
      </c>
      <c r="C11" s="237">
        <f t="shared" si="0"/>
        <v>42188</v>
      </c>
      <c r="D11" s="233">
        <v>1</v>
      </c>
      <c r="E11" s="194"/>
      <c r="F11" s="235">
        <v>7</v>
      </c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</row>
    <row r="12" spans="1:20" ht="15">
      <c r="A12" s="227">
        <v>42171</v>
      </c>
      <c r="B12" s="228" t="s">
        <v>103</v>
      </c>
      <c r="C12" s="237">
        <f t="shared" si="0"/>
        <v>42201</v>
      </c>
      <c r="D12" s="233">
        <v>1</v>
      </c>
      <c r="E12" s="194"/>
      <c r="F12" s="235">
        <v>10</v>
      </c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</row>
    <row r="13" spans="1:20" ht="15">
      <c r="A13" s="227">
        <v>42218</v>
      </c>
      <c r="B13" s="228" t="s">
        <v>33</v>
      </c>
      <c r="C13" s="237">
        <f t="shared" si="0"/>
        <v>42248</v>
      </c>
      <c r="D13" s="233"/>
      <c r="E13" s="194"/>
      <c r="F13" s="235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</row>
    <row r="14" spans="1:20" ht="15">
      <c r="A14" s="227">
        <v>42228</v>
      </c>
      <c r="B14" s="228" t="s">
        <v>28</v>
      </c>
      <c r="C14" s="237">
        <f t="shared" si="0"/>
        <v>42258</v>
      </c>
      <c r="D14" s="233"/>
      <c r="E14" s="194"/>
      <c r="F14" s="235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</row>
    <row r="15" spans="1:20" ht="15">
      <c r="A15" s="227">
        <v>42235</v>
      </c>
      <c r="B15" s="228" t="s">
        <v>29</v>
      </c>
      <c r="C15" s="237">
        <f t="shared" si="0"/>
        <v>42265</v>
      </c>
      <c r="D15" s="233"/>
      <c r="E15" s="194"/>
      <c r="F15" s="235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</row>
    <row r="16" spans="1:20" ht="15">
      <c r="A16" s="229"/>
      <c r="B16" s="228"/>
      <c r="C16" s="238"/>
      <c r="D16" s="233"/>
      <c r="E16" s="194"/>
      <c r="F16" s="235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</row>
    <row r="17" spans="1:20" ht="15">
      <c r="A17" s="229"/>
      <c r="B17" s="228"/>
      <c r="C17" s="238"/>
      <c r="D17" s="233"/>
      <c r="E17" s="194"/>
      <c r="F17" s="235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</row>
    <row r="18" spans="1:20" ht="15">
      <c r="A18" s="229"/>
      <c r="B18" s="228"/>
      <c r="C18" s="238"/>
      <c r="D18" s="233"/>
      <c r="E18" s="194"/>
      <c r="F18" s="235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</row>
    <row r="19" spans="1:20" ht="15">
      <c r="A19" s="229"/>
      <c r="B19" s="228"/>
      <c r="C19" s="238"/>
      <c r="D19" s="233"/>
      <c r="E19" s="194"/>
      <c r="F19" s="235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</row>
    <row r="20" spans="1:20" ht="15">
      <c r="A20" s="229"/>
      <c r="B20" s="228"/>
      <c r="C20" s="238"/>
      <c r="D20" s="233"/>
      <c r="E20" s="194"/>
      <c r="F20" s="235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</row>
    <row r="21" spans="1:20" ht="15">
      <c r="A21" s="229"/>
      <c r="B21" s="228"/>
      <c r="C21" s="238"/>
      <c r="D21" s="233"/>
      <c r="E21" s="194"/>
      <c r="F21" s="235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</row>
    <row r="22" spans="1:20" ht="15">
      <c r="A22" s="229"/>
      <c r="B22" s="228"/>
      <c r="C22" s="238"/>
      <c r="D22" s="233"/>
      <c r="E22" s="194"/>
      <c r="F22" s="235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</row>
    <row r="23" spans="1:20" ht="15">
      <c r="A23" s="229"/>
      <c r="B23" s="228"/>
      <c r="C23" s="238"/>
      <c r="D23" s="233"/>
      <c r="E23" s="194"/>
      <c r="F23" s="235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</row>
    <row r="24" spans="1:20" ht="15">
      <c r="A24" s="229"/>
      <c r="B24" s="228"/>
      <c r="C24" s="238"/>
      <c r="D24" s="233"/>
      <c r="E24" s="194"/>
      <c r="F24" s="235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</row>
    <row r="25" spans="1:6" ht="15">
      <c r="A25" s="229"/>
      <c r="B25" s="228"/>
      <c r="C25" s="238"/>
      <c r="D25" s="233"/>
      <c r="E25" s="194"/>
      <c r="F25" s="235"/>
    </row>
    <row r="26" spans="1:6" ht="15">
      <c r="A26" s="229"/>
      <c r="B26" s="228"/>
      <c r="C26" s="238"/>
      <c r="D26" s="233"/>
      <c r="E26" s="194"/>
      <c r="F26" s="235"/>
    </row>
    <row r="27" spans="1:6" ht="15">
      <c r="A27" s="229"/>
      <c r="B27" s="228"/>
      <c r="C27" s="238"/>
      <c r="D27" s="233"/>
      <c r="E27" s="194"/>
      <c r="F27" s="235"/>
    </row>
    <row r="28" spans="1:6" ht="15">
      <c r="A28" s="229"/>
      <c r="B28" s="228"/>
      <c r="C28" s="238"/>
      <c r="D28" s="233"/>
      <c r="E28" s="194"/>
      <c r="F28" s="235"/>
    </row>
    <row r="29" spans="1:6" ht="15">
      <c r="A29" s="229"/>
      <c r="B29" s="228"/>
      <c r="C29" s="238"/>
      <c r="D29" s="233"/>
      <c r="E29" s="194"/>
      <c r="F29" s="235"/>
    </row>
    <row r="30" spans="1:6" ht="15">
      <c r="A30" s="229"/>
      <c r="B30" s="228"/>
      <c r="C30" s="238"/>
      <c r="D30" s="233"/>
      <c r="E30" s="194"/>
      <c r="F30" s="235"/>
    </row>
    <row r="31" spans="1:6" ht="15">
      <c r="A31" s="229"/>
      <c r="B31" s="228"/>
      <c r="C31" s="238"/>
      <c r="D31" s="233"/>
      <c r="E31" s="194"/>
      <c r="F31" s="235"/>
    </row>
    <row r="32" spans="1:6" ht="15">
      <c r="A32" s="229"/>
      <c r="B32" s="228"/>
      <c r="C32" s="238"/>
      <c r="D32" s="233"/>
      <c r="E32" s="194"/>
      <c r="F32" s="235"/>
    </row>
    <row r="33" spans="1:6" ht="15">
      <c r="A33" s="229"/>
      <c r="B33" s="228"/>
      <c r="C33" s="238"/>
      <c r="D33" s="233"/>
      <c r="E33" s="194"/>
      <c r="F33" s="235"/>
    </row>
    <row r="34" spans="1:6" ht="15">
      <c r="A34" s="229"/>
      <c r="B34" s="228"/>
      <c r="C34" s="238"/>
      <c r="D34" s="233"/>
      <c r="E34" s="194"/>
      <c r="F34" s="235"/>
    </row>
    <row r="35" spans="1:6" ht="15">
      <c r="A35" s="229"/>
      <c r="B35" s="228"/>
      <c r="C35" s="238"/>
      <c r="D35" s="233"/>
      <c r="E35" s="194"/>
      <c r="F35" s="235"/>
    </row>
    <row r="36" spans="1:6" ht="15">
      <c r="A36" s="229"/>
      <c r="B36" s="228"/>
      <c r="C36" s="238"/>
      <c r="D36" s="233"/>
      <c r="E36" s="194"/>
      <c r="F36" s="235"/>
    </row>
    <row r="37" spans="1:6" ht="15">
      <c r="A37" s="229"/>
      <c r="B37" s="228"/>
      <c r="C37" s="238"/>
      <c r="D37" s="233"/>
      <c r="E37" s="194"/>
      <c r="F37" s="235"/>
    </row>
    <row r="38" spans="1:6" ht="15">
      <c r="A38" s="229"/>
      <c r="B38" s="228"/>
      <c r="C38" s="238"/>
      <c r="D38" s="233"/>
      <c r="E38" s="194"/>
      <c r="F38" s="235"/>
    </row>
    <row r="39" spans="1:6" ht="15">
      <c r="A39" s="229"/>
      <c r="B39" s="228"/>
      <c r="C39" s="238"/>
      <c r="D39" s="233"/>
      <c r="E39" s="194"/>
      <c r="F39" s="235"/>
    </row>
    <row r="40" spans="1:6" ht="15">
      <c r="A40" s="229"/>
      <c r="B40" s="228"/>
      <c r="C40" s="238"/>
      <c r="D40" s="233"/>
      <c r="E40" s="194"/>
      <c r="F40" s="235"/>
    </row>
    <row r="41" spans="1:6" ht="15">
      <c r="A41" s="229"/>
      <c r="B41" s="228"/>
      <c r="C41" s="238"/>
      <c r="D41" s="233"/>
      <c r="E41" s="194"/>
      <c r="F41" s="235"/>
    </row>
    <row r="42" spans="1:6" ht="15">
      <c r="A42" s="229"/>
      <c r="B42" s="228"/>
      <c r="C42" s="238"/>
      <c r="D42" s="233"/>
      <c r="E42" s="194"/>
      <c r="F42" s="235"/>
    </row>
    <row r="43" spans="1:6" ht="15">
      <c r="A43" s="229"/>
      <c r="B43" s="228"/>
      <c r="C43" s="238"/>
      <c r="D43" s="233"/>
      <c r="E43" s="194"/>
      <c r="F43" s="235"/>
    </row>
    <row r="44" spans="1:6" ht="15">
      <c r="A44" s="229"/>
      <c r="B44" s="228"/>
      <c r="C44" s="238"/>
      <c r="D44" s="233"/>
      <c r="E44" s="194"/>
      <c r="F44" s="235"/>
    </row>
    <row r="45" spans="1:6" ht="15">
      <c r="A45" s="229"/>
      <c r="B45" s="228"/>
      <c r="C45" s="238"/>
      <c r="D45" s="233"/>
      <c r="E45" s="194"/>
      <c r="F45" s="235"/>
    </row>
    <row r="46" spans="1:6" ht="15">
      <c r="A46" s="229"/>
      <c r="B46" s="228"/>
      <c r="C46" s="238"/>
      <c r="D46" s="233"/>
      <c r="E46" s="194"/>
      <c r="F46" s="235"/>
    </row>
    <row r="47" spans="1:6" ht="15">
      <c r="A47" s="229"/>
      <c r="B47" s="228"/>
      <c r="C47" s="238"/>
      <c r="D47" s="233"/>
      <c r="E47" s="194"/>
      <c r="F47" s="235"/>
    </row>
    <row r="48" spans="1:6" ht="15">
      <c r="A48" s="229"/>
      <c r="B48" s="228"/>
      <c r="C48" s="238"/>
      <c r="D48" s="233"/>
      <c r="E48" s="194"/>
      <c r="F48" s="235"/>
    </row>
    <row r="49" spans="1:6" ht="15">
      <c r="A49" s="229"/>
      <c r="B49" s="228"/>
      <c r="C49" s="238"/>
      <c r="D49" s="233"/>
      <c r="E49" s="194"/>
      <c r="F49" s="235"/>
    </row>
    <row r="50" spans="1:6" ht="15">
      <c r="A50" s="229"/>
      <c r="B50" s="228"/>
      <c r="C50" s="238"/>
      <c r="D50" s="233"/>
      <c r="E50" s="194"/>
      <c r="F50" s="235"/>
    </row>
    <row r="51" spans="1:6" ht="15">
      <c r="A51" s="229"/>
      <c r="B51" s="228"/>
      <c r="C51" s="238"/>
      <c r="D51" s="233"/>
      <c r="E51" s="194"/>
      <c r="F51" s="235"/>
    </row>
    <row r="52" spans="1:6" ht="15">
      <c r="A52" s="229"/>
      <c r="B52" s="228"/>
      <c r="C52" s="238"/>
      <c r="D52" s="233"/>
      <c r="E52" s="194"/>
      <c r="F52" s="235"/>
    </row>
    <row r="53" spans="1:6" ht="15">
      <c r="A53" s="229"/>
      <c r="B53" s="228"/>
      <c r="C53" s="238"/>
      <c r="D53" s="233"/>
      <c r="E53" s="194"/>
      <c r="F53" s="235"/>
    </row>
    <row r="54" spans="1:6" ht="15">
      <c r="A54" s="229"/>
      <c r="B54" s="228"/>
      <c r="C54" s="238"/>
      <c r="D54" s="233"/>
      <c r="E54" s="194"/>
      <c r="F54" s="235"/>
    </row>
    <row r="55" spans="1:6" ht="15">
      <c r="A55" s="229"/>
      <c r="B55" s="228"/>
      <c r="C55" s="238"/>
      <c r="D55" s="233"/>
      <c r="E55" s="194"/>
      <c r="F55" s="235"/>
    </row>
    <row r="56" spans="1:6" ht="15.75" thickBot="1">
      <c r="A56" s="230"/>
      <c r="B56" s="231"/>
      <c r="C56" s="239"/>
      <c r="D56" s="234"/>
      <c r="E56" s="232"/>
      <c r="F56" s="236"/>
    </row>
    <row r="57" ht="15.75" thickTop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 topLeftCell="A20">
      <selection activeCell="F20" sqref="F20"/>
    </sheetView>
  </sheetViews>
  <sheetFormatPr defaultColWidth="9.140625" defaultRowHeight="15"/>
  <cols>
    <col min="1" max="1" width="13.7109375" style="0" customWidth="1"/>
    <col min="2" max="2" width="12.00390625" style="0" customWidth="1"/>
    <col min="4" max="4" width="11.00390625" style="0" customWidth="1"/>
    <col min="5" max="5" width="11.28125" style="0" customWidth="1"/>
    <col min="6" max="6" width="12.28125" style="0" customWidth="1"/>
    <col min="7" max="7" width="11.140625" style="0" customWidth="1"/>
    <col min="8" max="8" width="13.140625" style="0" customWidth="1"/>
    <col min="9" max="9" width="12.00390625" style="0" customWidth="1"/>
    <col min="10" max="10" width="16.140625" style="0" customWidth="1"/>
    <col min="11" max="11" width="11.28125" style="0" customWidth="1"/>
  </cols>
  <sheetData>
    <row r="1" spans="1:17" ht="15.75">
      <c r="A1" s="165">
        <f ca="1">TODAY()</f>
        <v>42248</v>
      </c>
      <c r="B1" s="298" t="s">
        <v>113</v>
      </c>
      <c r="C1" s="299"/>
      <c r="D1" s="299"/>
      <c r="E1" s="299"/>
      <c r="F1" s="299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1"/>
    </row>
    <row r="2" spans="1:12" ht="48" thickBot="1">
      <c r="A2" s="168" t="s">
        <v>54</v>
      </c>
      <c r="B2" s="122" t="s">
        <v>45</v>
      </c>
      <c r="C2" s="122" t="s">
        <v>84</v>
      </c>
      <c r="D2" s="122" t="s">
        <v>65</v>
      </c>
      <c r="E2" s="122" t="s">
        <v>82</v>
      </c>
      <c r="F2" s="122" t="s">
        <v>83</v>
      </c>
      <c r="G2" s="122" t="s">
        <v>9</v>
      </c>
      <c r="H2" s="122" t="s">
        <v>55</v>
      </c>
      <c r="I2" s="122" t="s">
        <v>70</v>
      </c>
      <c r="J2" s="192" t="s">
        <v>69</v>
      </c>
      <c r="K2" s="169" t="s">
        <v>57</v>
      </c>
      <c r="L2" s="170" t="s">
        <v>58</v>
      </c>
    </row>
    <row r="3" spans="1:10" ht="17.25" thickBot="1" thickTop="1">
      <c r="A3" s="129" t="s">
        <v>56</v>
      </c>
      <c r="B3" s="130">
        <v>42175</v>
      </c>
      <c r="C3" s="178">
        <f ca="1">A1-B3</f>
        <v>73</v>
      </c>
      <c r="D3" s="167">
        <f>B3+45</f>
        <v>42220</v>
      </c>
      <c r="E3" s="175">
        <f>B3+90</f>
        <v>42265</v>
      </c>
      <c r="F3" s="176">
        <v>4</v>
      </c>
      <c r="G3" s="302"/>
      <c r="H3" s="167">
        <f>B3+122</f>
        <v>42297</v>
      </c>
      <c r="I3" s="304"/>
      <c r="J3" s="306">
        <f>F3-I3</f>
        <v>4</v>
      </c>
    </row>
    <row r="4" spans="1:10" ht="21" customHeight="1" thickBot="1" thickTop="1">
      <c r="A4" s="163" t="s">
        <v>52</v>
      </c>
      <c r="B4" s="177"/>
      <c r="C4" s="177"/>
      <c r="D4" s="177"/>
      <c r="E4" s="171"/>
      <c r="F4" s="171"/>
      <c r="G4" s="303"/>
      <c r="H4" s="174"/>
      <c r="I4" s="305"/>
      <c r="J4" s="306"/>
    </row>
    <row r="5" spans="1:10" ht="30" thickBot="1" thickTop="1">
      <c r="A5" s="164" t="s">
        <v>53</v>
      </c>
      <c r="B5" s="308"/>
      <c r="C5" s="177"/>
      <c r="D5" s="174"/>
      <c r="E5" s="172"/>
      <c r="F5" s="177"/>
      <c r="G5" s="310"/>
      <c r="H5" s="174"/>
      <c r="I5" s="193"/>
      <c r="J5" s="306"/>
    </row>
    <row r="6" spans="1:10" ht="17.25" thickBot="1" thickTop="1">
      <c r="A6" s="188"/>
      <c r="B6" s="309"/>
      <c r="C6" s="189"/>
      <c r="D6" s="174"/>
      <c r="E6" s="171"/>
      <c r="F6" s="174"/>
      <c r="G6" s="311"/>
      <c r="H6" s="174"/>
      <c r="I6" s="193"/>
      <c r="J6" s="306"/>
    </row>
    <row r="7" spans="1:10" ht="17.25" thickBot="1" thickTop="1">
      <c r="A7" s="190"/>
      <c r="B7" s="187"/>
      <c r="C7" s="187"/>
      <c r="D7" s="179"/>
      <c r="E7" s="180"/>
      <c r="F7" s="180"/>
      <c r="G7" s="181"/>
      <c r="H7" s="182"/>
      <c r="I7" s="197"/>
      <c r="J7" s="307"/>
    </row>
    <row r="8" spans="4:10" ht="16.5" thickTop="1">
      <c r="D8" s="183"/>
      <c r="E8" s="185"/>
      <c r="F8" s="185"/>
      <c r="G8" s="183"/>
      <c r="H8" s="186"/>
      <c r="I8" s="186"/>
      <c r="J8" s="183"/>
    </row>
    <row r="9" spans="4:9" ht="15">
      <c r="D9" s="184"/>
      <c r="E9" s="184"/>
      <c r="F9" s="184"/>
      <c r="G9" s="184"/>
      <c r="H9" s="184"/>
      <c r="I9" s="184"/>
    </row>
    <row r="10" spans="1:12" ht="48" thickBot="1">
      <c r="A10" s="168" t="s">
        <v>54</v>
      </c>
      <c r="B10" s="122" t="s">
        <v>45</v>
      </c>
      <c r="C10" s="122" t="s">
        <v>84</v>
      </c>
      <c r="D10" s="122" t="s">
        <v>65</v>
      </c>
      <c r="E10" s="122" t="s">
        <v>82</v>
      </c>
      <c r="F10" s="122" t="s">
        <v>83</v>
      </c>
      <c r="G10" s="122" t="s">
        <v>9</v>
      </c>
      <c r="H10" s="122" t="s">
        <v>55</v>
      </c>
      <c r="I10" s="122" t="s">
        <v>70</v>
      </c>
      <c r="J10" s="192" t="s">
        <v>69</v>
      </c>
      <c r="K10" s="169" t="str">
        <f>A11</f>
        <v>А2.1</v>
      </c>
      <c r="L10" s="170" t="s">
        <v>73</v>
      </c>
    </row>
    <row r="11" spans="1:10" ht="17.25" thickBot="1" thickTop="1">
      <c r="A11" s="129" t="s">
        <v>74</v>
      </c>
      <c r="B11" s="130">
        <v>42182</v>
      </c>
      <c r="C11" s="178">
        <f ca="1">A1-B11</f>
        <v>66</v>
      </c>
      <c r="D11" s="167">
        <f>B11+45</f>
        <v>42227</v>
      </c>
      <c r="E11" s="175">
        <f>B11+90</f>
        <v>42272</v>
      </c>
      <c r="F11" s="176">
        <v>2</v>
      </c>
      <c r="G11" s="302"/>
      <c r="H11" s="167">
        <f>B11+122</f>
        <v>42304</v>
      </c>
      <c r="I11" s="312"/>
      <c r="J11" s="306">
        <f>F11-I11</f>
        <v>2</v>
      </c>
    </row>
    <row r="12" spans="1:10" ht="38.25" customHeight="1" thickBot="1" thickTop="1">
      <c r="A12" s="163" t="s">
        <v>52</v>
      </c>
      <c r="B12" s="177"/>
      <c r="C12" s="177"/>
      <c r="D12" s="177"/>
      <c r="E12" s="171"/>
      <c r="F12" s="171"/>
      <c r="G12" s="303"/>
      <c r="H12" s="174"/>
      <c r="I12" s="313"/>
      <c r="J12" s="306"/>
    </row>
    <row r="13" spans="1:10" ht="17.25" thickBot="1" thickTop="1">
      <c r="A13" s="199" t="s">
        <v>75</v>
      </c>
      <c r="B13" s="308"/>
      <c r="C13" s="177"/>
      <c r="D13" s="174"/>
      <c r="E13" s="172"/>
      <c r="F13" s="172"/>
      <c r="G13" s="310"/>
      <c r="H13" s="174"/>
      <c r="I13" s="314"/>
      <c r="J13" s="306"/>
    </row>
    <row r="14" spans="1:10" ht="17.25" thickBot="1" thickTop="1">
      <c r="A14" s="188"/>
      <c r="B14" s="309"/>
      <c r="C14" s="189"/>
      <c r="D14" s="174"/>
      <c r="E14" s="171"/>
      <c r="F14" s="171"/>
      <c r="G14" s="311"/>
      <c r="H14" s="174"/>
      <c r="I14" s="315"/>
      <c r="J14" s="306"/>
    </row>
    <row r="15" spans="1:10" ht="17.25" thickBot="1" thickTop="1">
      <c r="A15" s="190"/>
      <c r="B15" s="187"/>
      <c r="C15" s="187"/>
      <c r="D15" s="179"/>
      <c r="E15" s="180"/>
      <c r="F15" s="180"/>
      <c r="G15" s="181"/>
      <c r="H15" s="182"/>
      <c r="I15" s="197"/>
      <c r="J15" s="307"/>
    </row>
    <row r="16" ht="15.75" thickTop="1"/>
    <row r="18" spans="1:12" ht="48" thickBot="1">
      <c r="A18" s="168" t="s">
        <v>54</v>
      </c>
      <c r="B18" s="122" t="s">
        <v>45</v>
      </c>
      <c r="C18" s="122" t="s">
        <v>84</v>
      </c>
      <c r="D18" s="122" t="s">
        <v>65</v>
      </c>
      <c r="E18" s="122" t="s">
        <v>82</v>
      </c>
      <c r="F18" s="122" t="s">
        <v>83</v>
      </c>
      <c r="G18" s="122" t="s">
        <v>9</v>
      </c>
      <c r="H18" s="122" t="s">
        <v>55</v>
      </c>
      <c r="I18" s="122" t="s">
        <v>70</v>
      </c>
      <c r="J18" s="192" t="s">
        <v>69</v>
      </c>
      <c r="K18" s="169" t="str">
        <f>A19</f>
        <v>А3.1</v>
      </c>
      <c r="L18" s="170" t="s">
        <v>79</v>
      </c>
    </row>
    <row r="19" spans="1:10" ht="17.25" thickBot="1" thickTop="1">
      <c r="A19" s="129" t="s">
        <v>78</v>
      </c>
      <c r="B19" s="130">
        <v>42188</v>
      </c>
      <c r="C19" s="178">
        <f ca="1">A1-B19</f>
        <v>60</v>
      </c>
      <c r="D19" s="167">
        <f>B19+45</f>
        <v>42233</v>
      </c>
      <c r="E19" s="175">
        <f>B19+90</f>
        <v>42278</v>
      </c>
      <c r="F19" s="176">
        <v>4</v>
      </c>
      <c r="G19" s="302"/>
      <c r="H19" s="167">
        <f>B19+122</f>
        <v>42310</v>
      </c>
      <c r="I19" s="312"/>
      <c r="J19" s="306">
        <f>F19-I19</f>
        <v>4</v>
      </c>
    </row>
    <row r="20" spans="1:10" ht="17.25" thickBot="1" thickTop="1">
      <c r="A20" s="163" t="s">
        <v>52</v>
      </c>
      <c r="B20" s="177"/>
      <c r="C20" s="177"/>
      <c r="D20" s="177"/>
      <c r="E20" s="171"/>
      <c r="F20" s="171"/>
      <c r="G20" s="303"/>
      <c r="H20" s="174"/>
      <c r="I20" s="313"/>
      <c r="J20" s="306"/>
    </row>
    <row r="21" spans="1:10" ht="17.25" thickBot="1" thickTop="1">
      <c r="A21" s="164" t="s">
        <v>76</v>
      </c>
      <c r="B21" s="308"/>
      <c r="C21" s="177"/>
      <c r="D21" s="174"/>
      <c r="E21" s="172"/>
      <c r="F21" s="177"/>
      <c r="G21" s="310"/>
      <c r="H21" s="174"/>
      <c r="I21" s="314"/>
      <c r="J21" s="306"/>
    </row>
    <row r="22" spans="1:10" ht="17.25" thickBot="1" thickTop="1">
      <c r="A22" s="188"/>
      <c r="B22" s="309"/>
      <c r="C22" s="189"/>
      <c r="D22" s="174"/>
      <c r="E22" s="171"/>
      <c r="F22" s="174"/>
      <c r="G22" s="311"/>
      <c r="H22" s="174"/>
      <c r="I22" s="315"/>
      <c r="J22" s="306"/>
    </row>
    <row r="23" spans="1:10" ht="17.25" thickBot="1" thickTop="1">
      <c r="A23" s="190"/>
      <c r="B23" s="187"/>
      <c r="C23" s="187"/>
      <c r="D23" s="179"/>
      <c r="E23" s="180"/>
      <c r="F23" s="180"/>
      <c r="G23" s="181"/>
      <c r="H23" s="182"/>
      <c r="I23" s="197"/>
      <c r="J23" s="307"/>
    </row>
    <row r="24" ht="15.75" thickTop="1"/>
    <row r="26" spans="1:12" ht="48" thickBot="1">
      <c r="A26" s="168" t="s">
        <v>54</v>
      </c>
      <c r="B26" s="122" t="s">
        <v>45</v>
      </c>
      <c r="C26" s="122" t="s">
        <v>84</v>
      </c>
      <c r="D26" s="122" t="s">
        <v>65</v>
      </c>
      <c r="E26" s="122" t="s">
        <v>82</v>
      </c>
      <c r="F26" s="122" t="s">
        <v>83</v>
      </c>
      <c r="G26" s="122" t="s">
        <v>9</v>
      </c>
      <c r="H26" s="122" t="s">
        <v>55</v>
      </c>
      <c r="I26" s="122" t="s">
        <v>70</v>
      </c>
      <c r="J26" s="192" t="s">
        <v>69</v>
      </c>
      <c r="K26" s="169" t="str">
        <f>A27</f>
        <v>А4.1</v>
      </c>
      <c r="L26" s="170" t="s">
        <v>81</v>
      </c>
    </row>
    <row r="27" spans="1:10" ht="17.25" thickBot="1" thickTop="1">
      <c r="A27" s="129" t="s">
        <v>80</v>
      </c>
      <c r="B27" s="130">
        <v>42201</v>
      </c>
      <c r="C27" s="178">
        <f ca="1">A1-B27</f>
        <v>47</v>
      </c>
      <c r="D27" s="167">
        <f>B27+45</f>
        <v>42246</v>
      </c>
      <c r="E27" s="175">
        <f>B27+90</f>
        <v>42291</v>
      </c>
      <c r="F27" s="176"/>
      <c r="G27" s="302"/>
      <c r="H27" s="167">
        <f>B27+122</f>
        <v>42323</v>
      </c>
      <c r="I27" s="312"/>
      <c r="J27" s="306">
        <f>F27-I27</f>
        <v>0</v>
      </c>
    </row>
    <row r="28" spans="1:10" ht="17.25" thickBot="1" thickTop="1">
      <c r="A28" s="163" t="s">
        <v>52</v>
      </c>
      <c r="B28" s="177"/>
      <c r="C28" s="177"/>
      <c r="D28" s="177"/>
      <c r="E28" s="171"/>
      <c r="F28" s="171"/>
      <c r="G28" s="303"/>
      <c r="H28" s="174"/>
      <c r="I28" s="313"/>
      <c r="J28" s="306"/>
    </row>
    <row r="29" spans="1:10" ht="17.25" thickBot="1" thickTop="1">
      <c r="A29" s="164" t="s">
        <v>77</v>
      </c>
      <c r="B29" s="308"/>
      <c r="C29" s="177"/>
      <c r="D29" s="174"/>
      <c r="E29" s="172"/>
      <c r="F29" s="177"/>
      <c r="G29" s="310"/>
      <c r="H29" s="174"/>
      <c r="I29" s="314"/>
      <c r="J29" s="306"/>
    </row>
    <row r="30" spans="1:10" ht="17.25" thickBot="1" thickTop="1">
      <c r="A30" s="188"/>
      <c r="B30" s="309"/>
      <c r="C30" s="189"/>
      <c r="D30" s="174"/>
      <c r="E30" s="171"/>
      <c r="F30" s="174"/>
      <c r="G30" s="311"/>
      <c r="H30" s="174"/>
      <c r="I30" s="315"/>
      <c r="J30" s="306"/>
    </row>
    <row r="31" spans="1:10" ht="17.25" thickBot="1" thickTop="1">
      <c r="A31" s="190"/>
      <c r="B31" s="187"/>
      <c r="C31" s="187"/>
      <c r="D31" s="179"/>
      <c r="E31" s="180"/>
      <c r="F31" s="182"/>
      <c r="G31" s="201"/>
      <c r="H31" s="182"/>
      <c r="I31" s="197"/>
      <c r="J31" s="307"/>
    </row>
    <row r="32" ht="16.5" thickBot="1" thickTop="1"/>
    <row r="33" spans="8:9" ht="46.5" thickBot="1" thickTop="1">
      <c r="H33" s="218" t="s">
        <v>85</v>
      </c>
      <c r="I33" s="219">
        <f>SUM(J3+J11+J19+J27)</f>
        <v>10</v>
      </c>
    </row>
    <row r="34" ht="15.75" thickTop="1"/>
  </sheetData>
  <mergeCells count="24">
    <mergeCell ref="G27:G28"/>
    <mergeCell ref="I27:I28"/>
    <mergeCell ref="J27:J31"/>
    <mergeCell ref="B29:B30"/>
    <mergeCell ref="G29:G30"/>
    <mergeCell ref="I29:I30"/>
    <mergeCell ref="G19:G20"/>
    <mergeCell ref="I19:I20"/>
    <mergeCell ref="J19:J23"/>
    <mergeCell ref="B21:B22"/>
    <mergeCell ref="G21:G22"/>
    <mergeCell ref="I21:I22"/>
    <mergeCell ref="G11:G12"/>
    <mergeCell ref="I11:I12"/>
    <mergeCell ref="J11:J15"/>
    <mergeCell ref="B13:B14"/>
    <mergeCell ref="G13:G14"/>
    <mergeCell ref="I13:I14"/>
    <mergeCell ref="B1:Q1"/>
    <mergeCell ref="G3:G4"/>
    <mergeCell ref="I3:I4"/>
    <mergeCell ref="J3:J7"/>
    <mergeCell ref="B5:B6"/>
    <mergeCell ref="G5:G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 topLeftCell="B21">
      <selection activeCell="J21" sqref="J21:J22"/>
    </sheetView>
  </sheetViews>
  <sheetFormatPr defaultColWidth="9.140625" defaultRowHeight="15"/>
  <cols>
    <col min="1" max="1" width="12.140625" style="0" customWidth="1"/>
    <col min="2" max="2" width="15.28125" style="0" customWidth="1"/>
    <col min="3" max="3" width="13.28125" style="0" customWidth="1"/>
    <col min="4" max="6" width="12.00390625" style="0" customWidth="1"/>
    <col min="8" max="8" width="11.421875" style="0" customWidth="1"/>
    <col min="9" max="10" width="13.00390625" style="0" customWidth="1"/>
    <col min="11" max="12" width="11.28125" style="0" bestFit="1" customWidth="1"/>
    <col min="13" max="13" width="12.28125" style="0" customWidth="1"/>
    <col min="14" max="14" width="11.57421875" style="0" customWidth="1"/>
    <col min="15" max="15" width="11.8515625" style="0" customWidth="1"/>
  </cols>
  <sheetData>
    <row r="1" spans="1:19" ht="15.75">
      <c r="A1" s="165">
        <f ca="1">TODAY()</f>
        <v>42248</v>
      </c>
      <c r="B1" s="298" t="s">
        <v>37</v>
      </c>
      <c r="C1" s="299"/>
      <c r="D1" s="299"/>
      <c r="E1" s="299"/>
      <c r="F1" s="299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1"/>
      <c r="R1" s="166"/>
      <c r="S1" s="166"/>
    </row>
    <row r="2" spans="1:17" ht="48" thickBot="1">
      <c r="A2" s="168" t="s">
        <v>54</v>
      </c>
      <c r="B2" s="122" t="s">
        <v>45</v>
      </c>
      <c r="C2" s="122" t="s">
        <v>64</v>
      </c>
      <c r="D2" s="122" t="s">
        <v>65</v>
      </c>
      <c r="E2" s="122" t="s">
        <v>62</v>
      </c>
      <c r="F2" s="122" t="s">
        <v>66</v>
      </c>
      <c r="G2" s="122" t="s">
        <v>59</v>
      </c>
      <c r="H2" s="122" t="s">
        <v>9</v>
      </c>
      <c r="I2" s="122" t="s">
        <v>55</v>
      </c>
      <c r="J2" s="122" t="s">
        <v>70</v>
      </c>
      <c r="K2" s="122" t="s">
        <v>63</v>
      </c>
      <c r="L2" s="122" t="s">
        <v>67</v>
      </c>
      <c r="M2" s="122" t="s">
        <v>68</v>
      </c>
      <c r="N2" s="122" t="s">
        <v>70</v>
      </c>
      <c r="O2" s="192" t="s">
        <v>69</v>
      </c>
      <c r="P2" s="169" t="s">
        <v>57</v>
      </c>
      <c r="Q2" s="170" t="s">
        <v>58</v>
      </c>
    </row>
    <row r="3" spans="1:15" ht="17.25" thickBot="1" thickTop="1">
      <c r="A3" s="129" t="s">
        <v>56</v>
      </c>
      <c r="B3" s="130">
        <v>42175</v>
      </c>
      <c r="C3" s="178">
        <f ca="1">A1-B3</f>
        <v>73</v>
      </c>
      <c r="D3" s="167">
        <f>B3+45</f>
        <v>42220</v>
      </c>
      <c r="E3" s="175">
        <f>B3+61</f>
        <v>42236</v>
      </c>
      <c r="F3" s="176">
        <v>10</v>
      </c>
      <c r="G3" s="132" t="s">
        <v>60</v>
      </c>
      <c r="H3" s="302" t="s">
        <v>71</v>
      </c>
      <c r="I3" s="167">
        <f>B3+122</f>
        <v>42297</v>
      </c>
      <c r="J3" s="312">
        <v>4</v>
      </c>
      <c r="K3" s="167">
        <f>B3+90</f>
        <v>42265</v>
      </c>
      <c r="L3" s="167">
        <f>B3+100</f>
        <v>42275</v>
      </c>
      <c r="M3" s="167">
        <f>B3+110</f>
        <v>42285</v>
      </c>
      <c r="N3" s="318">
        <f>SUM(J3+K4+L4+M4)</f>
        <v>4</v>
      </c>
      <c r="O3" s="306">
        <f>F3-N3-N5</f>
        <v>6</v>
      </c>
    </row>
    <row r="4" spans="1:15" ht="19.5" customHeight="1" thickBot="1" thickTop="1">
      <c r="A4" s="163" t="s">
        <v>52</v>
      </c>
      <c r="B4" s="320" t="s">
        <v>139</v>
      </c>
      <c r="C4" s="173"/>
      <c r="D4" s="173"/>
      <c r="E4" s="171"/>
      <c r="F4" s="171"/>
      <c r="G4" s="100">
        <v>4</v>
      </c>
      <c r="H4" s="303"/>
      <c r="I4" s="174"/>
      <c r="J4" s="313"/>
      <c r="K4" s="194"/>
      <c r="L4" s="194"/>
      <c r="M4" s="194"/>
      <c r="N4" s="319"/>
      <c r="O4" s="306"/>
    </row>
    <row r="5" spans="1:15" ht="33" thickBot="1" thickTop="1">
      <c r="A5" s="164" t="s">
        <v>53</v>
      </c>
      <c r="B5" s="321"/>
      <c r="C5" s="173"/>
      <c r="D5" s="288"/>
      <c r="E5" s="172"/>
      <c r="F5" s="172"/>
      <c r="G5" s="106" t="s">
        <v>61</v>
      </c>
      <c r="H5" s="310" t="s">
        <v>72</v>
      </c>
      <c r="I5" s="174"/>
      <c r="J5" s="316"/>
      <c r="K5" s="195"/>
      <c r="L5" s="195"/>
      <c r="M5" s="195"/>
      <c r="N5" s="200">
        <f>SUM(J5+K5+L5+M5)</f>
        <v>0</v>
      </c>
      <c r="O5" s="306"/>
    </row>
    <row r="6" spans="1:15" ht="17.25" thickBot="1" thickTop="1">
      <c r="A6" s="188"/>
      <c r="B6" s="322"/>
      <c r="C6" s="189"/>
      <c r="D6" s="174"/>
      <c r="E6" s="171"/>
      <c r="F6" s="171"/>
      <c r="G6" s="100">
        <v>6</v>
      </c>
      <c r="H6" s="303"/>
      <c r="I6" s="174"/>
      <c r="J6" s="317"/>
      <c r="K6" s="193"/>
      <c r="L6" s="196"/>
      <c r="M6" s="196"/>
      <c r="N6" s="193"/>
      <c r="O6" s="306"/>
    </row>
    <row r="7" spans="1:15" ht="17.25" thickBot="1" thickTop="1">
      <c r="A7" s="190"/>
      <c r="B7" s="187"/>
      <c r="C7" s="187"/>
      <c r="D7" s="179"/>
      <c r="E7" s="180"/>
      <c r="F7" s="180"/>
      <c r="G7" s="181"/>
      <c r="H7" s="181"/>
      <c r="I7" s="182"/>
      <c r="J7" s="197"/>
      <c r="K7" s="197"/>
      <c r="L7" s="198"/>
      <c r="M7" s="198"/>
      <c r="N7" s="197"/>
      <c r="O7" s="307"/>
    </row>
    <row r="8" spans="4:11" ht="16.5" thickTop="1">
      <c r="D8" s="183"/>
      <c r="E8" s="185"/>
      <c r="F8" s="185"/>
      <c r="G8" s="183"/>
      <c r="H8" s="183"/>
      <c r="I8" s="186"/>
      <c r="J8" s="186"/>
      <c r="K8" s="183"/>
    </row>
    <row r="9" spans="4:10" ht="15">
      <c r="D9" s="184"/>
      <c r="E9" s="184"/>
      <c r="F9" s="184"/>
      <c r="G9" s="184"/>
      <c r="H9" s="184"/>
      <c r="I9" s="184"/>
      <c r="J9" s="184"/>
    </row>
    <row r="10" spans="1:17" ht="48" thickBot="1">
      <c r="A10" s="168" t="s">
        <v>54</v>
      </c>
      <c r="B10" s="122" t="s">
        <v>45</v>
      </c>
      <c r="C10" s="122" t="s">
        <v>64</v>
      </c>
      <c r="D10" s="122" t="s">
        <v>65</v>
      </c>
      <c r="E10" s="122" t="s">
        <v>62</v>
      </c>
      <c r="F10" s="122" t="s">
        <v>66</v>
      </c>
      <c r="G10" s="122" t="s">
        <v>59</v>
      </c>
      <c r="H10" s="122" t="s">
        <v>9</v>
      </c>
      <c r="I10" s="122" t="s">
        <v>55</v>
      </c>
      <c r="J10" s="122" t="s">
        <v>70</v>
      </c>
      <c r="K10" s="122" t="s">
        <v>63</v>
      </c>
      <c r="L10" s="122" t="s">
        <v>67</v>
      </c>
      <c r="M10" s="122" t="s">
        <v>68</v>
      </c>
      <c r="N10" s="122" t="s">
        <v>70</v>
      </c>
      <c r="O10" s="192" t="s">
        <v>69</v>
      </c>
      <c r="P10" s="169" t="str">
        <f>A11</f>
        <v>А2.1</v>
      </c>
      <c r="Q10" s="170" t="s">
        <v>73</v>
      </c>
    </row>
    <row r="11" spans="1:15" ht="17.25" thickBot="1" thickTop="1">
      <c r="A11" s="129" t="s">
        <v>74</v>
      </c>
      <c r="B11" s="130">
        <v>42182</v>
      </c>
      <c r="C11" s="178">
        <f ca="1">A1-B11</f>
        <v>66</v>
      </c>
      <c r="D11" s="167">
        <f>B11+45</f>
        <v>42227</v>
      </c>
      <c r="E11" s="175">
        <f>B11+61</f>
        <v>42243</v>
      </c>
      <c r="F11" s="176">
        <v>5</v>
      </c>
      <c r="G11" s="132" t="s">
        <v>60</v>
      </c>
      <c r="H11" s="302" t="s">
        <v>71</v>
      </c>
      <c r="I11" s="167">
        <f>B11+122</f>
        <v>42304</v>
      </c>
      <c r="J11" s="312">
        <v>2</v>
      </c>
      <c r="K11" s="167">
        <f>B11+90</f>
        <v>42272</v>
      </c>
      <c r="L11" s="167">
        <f>B11+100</f>
        <v>42282</v>
      </c>
      <c r="M11" s="167">
        <f>B11+110</f>
        <v>42292</v>
      </c>
      <c r="N11" s="318">
        <f>SUM(J11+K12+L12+M12)</f>
        <v>2</v>
      </c>
      <c r="O11" s="306">
        <f>F11-N11-N13</f>
        <v>0</v>
      </c>
    </row>
    <row r="12" spans="1:15" ht="17.25" thickBot="1" thickTop="1">
      <c r="A12" s="163" t="s">
        <v>52</v>
      </c>
      <c r="B12" s="177"/>
      <c r="C12" s="177"/>
      <c r="D12" s="177"/>
      <c r="E12" s="171"/>
      <c r="F12" s="171"/>
      <c r="G12" s="100">
        <v>2</v>
      </c>
      <c r="H12" s="303"/>
      <c r="I12" s="174"/>
      <c r="J12" s="313"/>
      <c r="K12" s="194"/>
      <c r="L12" s="194"/>
      <c r="M12" s="194"/>
      <c r="N12" s="319"/>
      <c r="O12" s="306"/>
    </row>
    <row r="13" spans="1:15" ht="33" thickBot="1" thickTop="1">
      <c r="A13" s="199" t="s">
        <v>75</v>
      </c>
      <c r="B13" s="308" t="s">
        <v>140</v>
      </c>
      <c r="C13" s="177"/>
      <c r="D13" s="174"/>
      <c r="E13" s="172"/>
      <c r="F13" s="172"/>
      <c r="G13" s="106" t="s">
        <v>61</v>
      </c>
      <c r="H13" s="310" t="s">
        <v>72</v>
      </c>
      <c r="I13" s="174"/>
      <c r="J13" s="316">
        <v>3</v>
      </c>
      <c r="K13" s="195"/>
      <c r="L13" s="195"/>
      <c r="M13" s="195"/>
      <c r="N13" s="200">
        <f>SUM(J13+K13+L13+M13)</f>
        <v>3</v>
      </c>
      <c r="O13" s="306"/>
    </row>
    <row r="14" spans="1:15" ht="17.25" thickBot="1" thickTop="1">
      <c r="A14" s="188"/>
      <c r="B14" s="309"/>
      <c r="C14" s="189"/>
      <c r="D14" s="174"/>
      <c r="E14" s="171"/>
      <c r="F14" s="171"/>
      <c r="G14" s="100">
        <v>3</v>
      </c>
      <c r="H14" s="303"/>
      <c r="I14" s="174"/>
      <c r="J14" s="317"/>
      <c r="K14" s="193"/>
      <c r="L14" s="196"/>
      <c r="M14" s="196"/>
      <c r="N14" s="193"/>
      <c r="O14" s="306"/>
    </row>
    <row r="15" spans="1:15" ht="17.25" thickBot="1" thickTop="1">
      <c r="A15" s="190"/>
      <c r="B15" s="187"/>
      <c r="C15" s="187"/>
      <c r="D15" s="179"/>
      <c r="E15" s="180"/>
      <c r="F15" s="180"/>
      <c r="G15" s="181"/>
      <c r="H15" s="181"/>
      <c r="I15" s="182"/>
      <c r="J15" s="197"/>
      <c r="K15" s="197"/>
      <c r="L15" s="198"/>
      <c r="M15" s="198"/>
      <c r="N15" s="197"/>
      <c r="O15" s="307"/>
    </row>
    <row r="16" ht="15.75" thickTop="1"/>
    <row r="18" spans="1:17" ht="48" thickBot="1">
      <c r="A18" s="168" t="s">
        <v>54</v>
      </c>
      <c r="B18" s="122" t="s">
        <v>45</v>
      </c>
      <c r="C18" s="122" t="s">
        <v>64</v>
      </c>
      <c r="D18" s="122" t="s">
        <v>65</v>
      </c>
      <c r="E18" s="122" t="s">
        <v>62</v>
      </c>
      <c r="F18" s="122" t="s">
        <v>66</v>
      </c>
      <c r="G18" s="122" t="s">
        <v>59</v>
      </c>
      <c r="H18" s="122" t="s">
        <v>9</v>
      </c>
      <c r="I18" s="122" t="s">
        <v>55</v>
      </c>
      <c r="J18" s="122" t="s">
        <v>70</v>
      </c>
      <c r="K18" s="122" t="s">
        <v>63</v>
      </c>
      <c r="L18" s="122" t="s">
        <v>67</v>
      </c>
      <c r="M18" s="122" t="s">
        <v>68</v>
      </c>
      <c r="N18" s="122" t="s">
        <v>70</v>
      </c>
      <c r="O18" s="192" t="s">
        <v>69</v>
      </c>
      <c r="P18" s="169" t="str">
        <f>A19</f>
        <v>А3.1</v>
      </c>
      <c r="Q18" s="170" t="s">
        <v>79</v>
      </c>
    </row>
    <row r="19" spans="1:15" ht="17.25" thickBot="1" thickTop="1">
      <c r="A19" s="129" t="s">
        <v>78</v>
      </c>
      <c r="B19" s="130">
        <v>42188</v>
      </c>
      <c r="C19" s="178">
        <f ca="1">A1-B19</f>
        <v>60</v>
      </c>
      <c r="D19" s="167">
        <f>B19+45</f>
        <v>42233</v>
      </c>
      <c r="E19" s="175">
        <f>B19+61</f>
        <v>42249</v>
      </c>
      <c r="F19" s="176">
        <v>7</v>
      </c>
      <c r="G19" s="132" t="s">
        <v>60</v>
      </c>
      <c r="H19" s="302" t="s">
        <v>71</v>
      </c>
      <c r="I19" s="167">
        <f>B19+122</f>
        <v>42310</v>
      </c>
      <c r="J19" s="312">
        <v>4</v>
      </c>
      <c r="K19" s="167">
        <f>B19+90</f>
        <v>42278</v>
      </c>
      <c r="L19" s="167">
        <f>B19+100</f>
        <v>42288</v>
      </c>
      <c r="M19" s="167">
        <f>B19+110</f>
        <v>42298</v>
      </c>
      <c r="N19" s="323">
        <f>SUM(J19+K20+L20+M20)</f>
        <v>4</v>
      </c>
      <c r="O19" s="306">
        <f>F19-N19-N21</f>
        <v>2</v>
      </c>
    </row>
    <row r="20" spans="1:15" ht="17.25" thickBot="1" thickTop="1">
      <c r="A20" s="163" t="s">
        <v>52</v>
      </c>
      <c r="B20" s="177"/>
      <c r="C20" s="177"/>
      <c r="D20" s="177"/>
      <c r="E20" s="171"/>
      <c r="F20" s="171"/>
      <c r="G20" s="100"/>
      <c r="H20" s="303"/>
      <c r="I20" s="174"/>
      <c r="J20" s="313"/>
      <c r="K20" s="194"/>
      <c r="L20" s="194"/>
      <c r="M20" s="194"/>
      <c r="N20" s="322"/>
      <c r="O20" s="306"/>
    </row>
    <row r="21" spans="1:15" ht="33" thickBot="1" thickTop="1">
      <c r="A21" s="164" t="s">
        <v>76</v>
      </c>
      <c r="B21" s="308" t="s">
        <v>140</v>
      </c>
      <c r="C21" s="177"/>
      <c r="D21" s="174"/>
      <c r="E21" s="172"/>
      <c r="F21" s="172"/>
      <c r="G21" s="106" t="s">
        <v>61</v>
      </c>
      <c r="H21" s="310" t="s">
        <v>72</v>
      </c>
      <c r="I21" s="174"/>
      <c r="J21" s="316">
        <v>1</v>
      </c>
      <c r="K21" s="195"/>
      <c r="L21" s="195"/>
      <c r="M21" s="195"/>
      <c r="N21" s="191">
        <f>SUM(J21+K21+L21+M21)</f>
        <v>1</v>
      </c>
      <c r="O21" s="306"/>
    </row>
    <row r="22" spans="1:15" ht="17.25" thickBot="1" thickTop="1">
      <c r="A22" s="188"/>
      <c r="B22" s="309"/>
      <c r="C22" s="189"/>
      <c r="D22" s="174"/>
      <c r="E22" s="171"/>
      <c r="F22" s="171"/>
      <c r="G22" s="100"/>
      <c r="H22" s="303"/>
      <c r="I22" s="174"/>
      <c r="J22" s="317"/>
      <c r="K22" s="193"/>
      <c r="L22" s="196"/>
      <c r="M22" s="196"/>
      <c r="N22" s="193"/>
      <c r="O22" s="306"/>
    </row>
    <row r="23" spans="1:15" ht="17.25" thickBot="1" thickTop="1">
      <c r="A23" s="190"/>
      <c r="B23" s="187"/>
      <c r="C23" s="187"/>
      <c r="D23" s="179"/>
      <c r="E23" s="180"/>
      <c r="F23" s="180"/>
      <c r="G23" s="181"/>
      <c r="H23" s="181"/>
      <c r="I23" s="182"/>
      <c r="J23" s="197"/>
      <c r="K23" s="197"/>
      <c r="L23" s="198"/>
      <c r="M23" s="198"/>
      <c r="N23" s="197"/>
      <c r="O23" s="307"/>
    </row>
    <row r="24" ht="15.75" thickTop="1"/>
    <row r="26" spans="1:17" ht="48" thickBot="1">
      <c r="A26" s="168" t="s">
        <v>54</v>
      </c>
      <c r="B26" s="122" t="s">
        <v>45</v>
      </c>
      <c r="C26" s="122" t="s">
        <v>64</v>
      </c>
      <c r="D26" s="122" t="s">
        <v>65</v>
      </c>
      <c r="E26" s="122" t="s">
        <v>62</v>
      </c>
      <c r="F26" s="122" t="s">
        <v>66</v>
      </c>
      <c r="G26" s="122" t="s">
        <v>59</v>
      </c>
      <c r="H26" s="122" t="s">
        <v>9</v>
      </c>
      <c r="I26" s="122" t="s">
        <v>55</v>
      </c>
      <c r="J26" s="122" t="s">
        <v>70</v>
      </c>
      <c r="K26" s="122" t="s">
        <v>63</v>
      </c>
      <c r="L26" s="122" t="s">
        <v>67</v>
      </c>
      <c r="M26" s="122" t="s">
        <v>68</v>
      </c>
      <c r="N26" s="122" t="s">
        <v>70</v>
      </c>
      <c r="O26" s="192" t="s">
        <v>69</v>
      </c>
      <c r="P26" s="169" t="str">
        <f>A27</f>
        <v>А4.1</v>
      </c>
      <c r="Q26" s="170" t="s">
        <v>81</v>
      </c>
    </row>
    <row r="27" spans="1:15" ht="17.25" thickBot="1" thickTop="1">
      <c r="A27" s="129" t="s">
        <v>80</v>
      </c>
      <c r="B27" s="130">
        <v>42201</v>
      </c>
      <c r="C27" s="178">
        <f ca="1">A1-B27</f>
        <v>47</v>
      </c>
      <c r="D27" s="167">
        <f>B27+45</f>
        <v>42246</v>
      </c>
      <c r="E27" s="175">
        <f>B27+61</f>
        <v>42262</v>
      </c>
      <c r="F27" s="176">
        <v>10</v>
      </c>
      <c r="G27" s="132" t="s">
        <v>60</v>
      </c>
      <c r="H27" s="302" t="s">
        <v>71</v>
      </c>
      <c r="I27" s="167">
        <f>B27+122</f>
        <v>42323</v>
      </c>
      <c r="J27" s="312"/>
      <c r="K27" s="167">
        <f>B27+90</f>
        <v>42291</v>
      </c>
      <c r="L27" s="167">
        <f>B27+100</f>
        <v>42301</v>
      </c>
      <c r="M27" s="167">
        <f>B27+110</f>
        <v>42311</v>
      </c>
      <c r="N27" s="323">
        <f>SUM(J27+K28+L28+M28)</f>
        <v>0</v>
      </c>
      <c r="O27" s="306">
        <f>F27-N27-N29</f>
        <v>10</v>
      </c>
    </row>
    <row r="28" spans="1:15" ht="17.25" thickBot="1" thickTop="1">
      <c r="A28" s="163" t="s">
        <v>52</v>
      </c>
      <c r="B28" s="177"/>
      <c r="C28" s="177"/>
      <c r="D28" s="177"/>
      <c r="E28" s="171"/>
      <c r="F28" s="171"/>
      <c r="G28" s="100"/>
      <c r="H28" s="303"/>
      <c r="I28" s="174"/>
      <c r="J28" s="313"/>
      <c r="K28" s="194"/>
      <c r="L28" s="194"/>
      <c r="M28" s="194"/>
      <c r="N28" s="322"/>
      <c r="O28" s="306"/>
    </row>
    <row r="29" spans="1:15" ht="17.25" thickBot="1" thickTop="1">
      <c r="A29" s="164" t="s">
        <v>77</v>
      </c>
      <c r="B29" s="308" t="s">
        <v>140</v>
      </c>
      <c r="C29" s="177"/>
      <c r="D29" s="174"/>
      <c r="E29" s="172"/>
      <c r="F29" s="172"/>
      <c r="G29" s="106" t="s">
        <v>61</v>
      </c>
      <c r="H29" s="310" t="s">
        <v>72</v>
      </c>
      <c r="I29" s="174"/>
      <c r="J29" s="316"/>
      <c r="K29" s="195"/>
      <c r="L29" s="195"/>
      <c r="M29" s="195"/>
      <c r="N29" s="191">
        <f>SUM(J29+K29+L29+M29)</f>
        <v>0</v>
      </c>
      <c r="O29" s="306"/>
    </row>
    <row r="30" spans="1:15" ht="27" customHeight="1" thickBot="1" thickTop="1">
      <c r="A30" s="188"/>
      <c r="B30" s="309"/>
      <c r="C30" s="189"/>
      <c r="D30" s="174"/>
      <c r="E30" s="171"/>
      <c r="F30" s="171"/>
      <c r="G30" s="100"/>
      <c r="H30" s="303"/>
      <c r="I30" s="174"/>
      <c r="J30" s="317"/>
      <c r="K30" s="193"/>
      <c r="L30" s="196"/>
      <c r="M30" s="196"/>
      <c r="N30" s="193"/>
      <c r="O30" s="306"/>
    </row>
    <row r="31" spans="1:15" ht="17.25" thickBot="1" thickTop="1">
      <c r="A31" s="190"/>
      <c r="B31" s="187"/>
      <c r="C31" s="187"/>
      <c r="D31" s="179"/>
      <c r="E31" s="180"/>
      <c r="F31" s="180"/>
      <c r="G31" s="181"/>
      <c r="H31" s="181"/>
      <c r="I31" s="182"/>
      <c r="J31" s="197"/>
      <c r="K31" s="197"/>
      <c r="L31" s="198"/>
      <c r="M31" s="198"/>
      <c r="N31" s="197"/>
      <c r="O31" s="307"/>
    </row>
    <row r="32" ht="16.5" thickBot="1" thickTop="1"/>
    <row r="33" spans="14:15" ht="31.5" thickBot="1" thickTop="1">
      <c r="N33" s="218" t="s">
        <v>86</v>
      </c>
      <c r="O33" s="219">
        <f>SUM(O3+O11+O19+O27)</f>
        <v>18</v>
      </c>
    </row>
    <row r="34" ht="15.75" thickTop="1"/>
  </sheetData>
  <mergeCells count="29">
    <mergeCell ref="H27:H28"/>
    <mergeCell ref="J27:J28"/>
    <mergeCell ref="N27:N28"/>
    <mergeCell ref="O27:O31"/>
    <mergeCell ref="B29:B30"/>
    <mergeCell ref="H29:H30"/>
    <mergeCell ref="J29:J30"/>
    <mergeCell ref="H19:H20"/>
    <mergeCell ref="J19:J20"/>
    <mergeCell ref="N19:N20"/>
    <mergeCell ref="O19:O23"/>
    <mergeCell ref="B21:B22"/>
    <mergeCell ref="H21:H22"/>
    <mergeCell ref="J21:J22"/>
    <mergeCell ref="H11:H12"/>
    <mergeCell ref="J11:J12"/>
    <mergeCell ref="N11:N12"/>
    <mergeCell ref="O11:O15"/>
    <mergeCell ref="B13:B14"/>
    <mergeCell ref="H13:H14"/>
    <mergeCell ref="J13:J14"/>
    <mergeCell ref="J5:J6"/>
    <mergeCell ref="N3:N4"/>
    <mergeCell ref="O3:O7"/>
    <mergeCell ref="B1:Q1"/>
    <mergeCell ref="H3:H4"/>
    <mergeCell ref="H5:H6"/>
    <mergeCell ref="J3:J4"/>
    <mergeCell ref="B4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 topLeftCell="A1">
      <selection activeCell="G12" sqref="G12"/>
    </sheetView>
  </sheetViews>
  <sheetFormatPr defaultColWidth="9.140625" defaultRowHeight="15"/>
  <cols>
    <col min="1" max="1" width="12.140625" style="0" customWidth="1"/>
    <col min="5" max="5" width="12.00390625" style="0" customWidth="1"/>
    <col min="6" max="6" width="10.140625" style="0" customWidth="1"/>
  </cols>
  <sheetData>
    <row r="1" ht="15.75" thickBot="1">
      <c r="A1" s="243">
        <f ca="1">TODAY()</f>
        <v>42248</v>
      </c>
    </row>
    <row r="2" spans="1:6" ht="16.5" thickBot="1" thickTop="1">
      <c r="A2" s="262"/>
      <c r="B2" s="246" t="s">
        <v>108</v>
      </c>
      <c r="C2" s="247" t="s">
        <v>109</v>
      </c>
      <c r="D2" s="247" t="s">
        <v>110</v>
      </c>
      <c r="E2" s="247"/>
      <c r="F2" s="248" t="s">
        <v>111</v>
      </c>
    </row>
    <row r="3" spans="1:6" ht="30.75" thickTop="1">
      <c r="A3" s="259" t="s">
        <v>104</v>
      </c>
      <c r="B3" s="263">
        <f>'Линия1 '!K29</f>
        <v>3</v>
      </c>
      <c r="C3" s="264"/>
      <c r="D3" s="265"/>
      <c r="E3" s="259" t="s">
        <v>104</v>
      </c>
      <c r="F3" s="268">
        <f>SUM(B3:D3)</f>
        <v>3</v>
      </c>
    </row>
    <row r="4" spans="1:6" ht="30">
      <c r="A4" s="260" t="s">
        <v>105</v>
      </c>
      <c r="B4" s="257">
        <f>Самцы!J3</f>
        <v>1</v>
      </c>
      <c r="C4" s="244"/>
      <c r="D4" s="266"/>
      <c r="E4" s="260" t="s">
        <v>105</v>
      </c>
      <c r="F4" s="269">
        <f>SUM(B4:D4)</f>
        <v>1</v>
      </c>
    </row>
    <row r="5" spans="1:6" ht="30">
      <c r="A5" s="260" t="s">
        <v>106</v>
      </c>
      <c r="B5" s="257">
        <f>'Ремонтый молодняк'!I33</f>
        <v>10</v>
      </c>
      <c r="C5" s="244"/>
      <c r="D5" s="266"/>
      <c r="E5" s="260" t="s">
        <v>106</v>
      </c>
      <c r="F5" s="269">
        <f>SUM(B5:D5)</f>
        <v>10</v>
      </c>
    </row>
    <row r="6" spans="1:6" ht="15">
      <c r="A6" s="260" t="s">
        <v>107</v>
      </c>
      <c r="B6" s="257">
        <f>МОЛОДНЯК!O33</f>
        <v>18</v>
      </c>
      <c r="C6" s="244"/>
      <c r="D6" s="266"/>
      <c r="E6" s="270" t="s">
        <v>114</v>
      </c>
      <c r="F6" s="273">
        <f>SUM(B6:D6)</f>
        <v>18</v>
      </c>
    </row>
    <row r="7" spans="1:6" ht="15.75" thickBot="1">
      <c r="A7" s="270" t="s">
        <v>138</v>
      </c>
      <c r="B7" s="285"/>
      <c r="C7" s="286"/>
      <c r="D7" s="287"/>
      <c r="E7" s="261" t="s">
        <v>138</v>
      </c>
      <c r="F7" s="261"/>
    </row>
    <row r="8" spans="1:6" ht="16.5" thickBot="1" thickTop="1">
      <c r="A8" s="261"/>
      <c r="B8" s="258"/>
      <c r="C8" s="245"/>
      <c r="D8" s="267"/>
      <c r="E8" s="272" t="s">
        <v>51</v>
      </c>
      <c r="F8" s="271">
        <f>SUM(F3:F6)</f>
        <v>32</v>
      </c>
    </row>
    <row r="9" ht="15.75" thickTop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16"/>
  <sheetViews>
    <sheetView workbookViewId="0" topLeftCell="A1">
      <selection activeCell="J22" sqref="J22"/>
    </sheetView>
  </sheetViews>
  <sheetFormatPr defaultColWidth="9.140625" defaultRowHeight="15"/>
  <cols>
    <col min="3" max="3" width="12.28125" style="0" customWidth="1"/>
  </cols>
  <sheetData>
    <row r="1" ht="15.75" thickBot="1"/>
    <row r="2" spans="3:6" ht="15.75" thickTop="1">
      <c r="C2" s="324" t="s">
        <v>115</v>
      </c>
      <c r="D2" s="326">
        <v>2015</v>
      </c>
      <c r="E2" s="328">
        <v>2016</v>
      </c>
      <c r="F2" s="328"/>
    </row>
    <row r="3" spans="3:6" ht="15.75" thickBot="1">
      <c r="C3" s="325"/>
      <c r="D3" s="327"/>
      <c r="E3" s="329"/>
      <c r="F3" s="329"/>
    </row>
    <row r="4" spans="3:6" ht="15.75" thickTop="1">
      <c r="C4" s="277" t="s">
        <v>116</v>
      </c>
      <c r="D4" s="274"/>
      <c r="E4" s="282"/>
      <c r="F4" s="282"/>
    </row>
    <row r="5" spans="3:6" ht="15">
      <c r="C5" s="278" t="s">
        <v>117</v>
      </c>
      <c r="D5" s="275"/>
      <c r="E5" s="280"/>
      <c r="F5" s="280"/>
    </row>
    <row r="6" spans="3:6" ht="15">
      <c r="C6" s="278" t="s">
        <v>118</v>
      </c>
      <c r="D6" s="275"/>
      <c r="E6" s="280"/>
      <c r="F6" s="280"/>
    </row>
    <row r="7" spans="3:6" ht="15">
      <c r="C7" s="278" t="s">
        <v>119</v>
      </c>
      <c r="D7" s="275"/>
      <c r="E7" s="280"/>
      <c r="F7" s="280"/>
    </row>
    <row r="8" spans="3:6" ht="15">
      <c r="C8" s="278" t="s">
        <v>120</v>
      </c>
      <c r="D8" s="275"/>
      <c r="E8" s="280"/>
      <c r="F8" s="280"/>
    </row>
    <row r="9" spans="3:6" ht="15">
      <c r="C9" s="278" t="s">
        <v>121</v>
      </c>
      <c r="D9" s="275">
        <f>10+5</f>
        <v>15</v>
      </c>
      <c r="E9" s="280"/>
      <c r="F9" s="280"/>
    </row>
    <row r="10" spans="3:6" ht="15">
      <c r="C10" s="278" t="s">
        <v>122</v>
      </c>
      <c r="D10" s="275">
        <f>7+10</f>
        <v>17</v>
      </c>
      <c r="E10" s="280"/>
      <c r="F10" s="280"/>
    </row>
    <row r="11" spans="3:6" ht="15">
      <c r="C11" s="278" t="s">
        <v>123</v>
      </c>
      <c r="D11" s="275">
        <f>0</f>
        <v>0</v>
      </c>
      <c r="E11" s="280"/>
      <c r="F11" s="280"/>
    </row>
    <row r="12" spans="3:6" ht="15">
      <c r="C12" s="278" t="s">
        <v>124</v>
      </c>
      <c r="D12" s="275" t="s">
        <v>128</v>
      </c>
      <c r="E12" s="280"/>
      <c r="F12" s="280"/>
    </row>
    <row r="13" spans="3:6" ht="15">
      <c r="C13" s="278" t="s">
        <v>125</v>
      </c>
      <c r="D13" s="275"/>
      <c r="E13" s="280"/>
      <c r="F13" s="280"/>
    </row>
    <row r="14" spans="3:6" ht="15">
      <c r="C14" s="278" t="s">
        <v>126</v>
      </c>
      <c r="D14" s="275"/>
      <c r="E14" s="280"/>
      <c r="F14" s="280"/>
    </row>
    <row r="15" spans="3:6" ht="15.75" thickBot="1">
      <c r="C15" s="279" t="s">
        <v>127</v>
      </c>
      <c r="D15" s="276"/>
      <c r="E15" s="281"/>
      <c r="F15" s="281"/>
    </row>
    <row r="16" spans="3:6" ht="15.75" thickTop="1">
      <c r="C16" s="283" t="s">
        <v>50</v>
      </c>
      <c r="D16">
        <f>SUM(D4:D15)</f>
        <v>32</v>
      </c>
      <c r="E16">
        <f>SUM(E4:E15)</f>
        <v>0</v>
      </c>
      <c r="F16">
        <f>SUM(F4:F15)</f>
        <v>0</v>
      </c>
    </row>
  </sheetData>
  <mergeCells count="4"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"/>
  <sheetViews>
    <sheetView workbookViewId="0" topLeftCell="A1">
      <selection activeCell="M19" sqref="M19"/>
    </sheetView>
  </sheetViews>
  <sheetFormatPr defaultColWidth="9.140625" defaultRowHeight="15"/>
  <sheetData>
    <row r="2" ht="15.75" thickBot="1"/>
    <row r="3" spans="1:7" ht="30.75" thickBot="1">
      <c r="A3" s="284"/>
      <c r="B3" s="284" t="s">
        <v>137</v>
      </c>
      <c r="C3" s="284" t="s">
        <v>132</v>
      </c>
      <c r="D3" s="284" t="s">
        <v>133</v>
      </c>
      <c r="E3" s="284" t="s">
        <v>134</v>
      </c>
      <c r="F3" s="284" t="s">
        <v>135</v>
      </c>
      <c r="G3" s="284" t="s">
        <v>136</v>
      </c>
    </row>
    <row r="4" spans="1:7" ht="15.75" thickBot="1">
      <c r="A4" s="284" t="s">
        <v>129</v>
      </c>
      <c r="B4" s="284">
        <v>0</v>
      </c>
      <c r="C4" s="284">
        <v>0</v>
      </c>
      <c r="D4" s="284"/>
      <c r="E4" s="284"/>
      <c r="F4" s="284"/>
      <c r="G4" s="284"/>
    </row>
    <row r="5" spans="1:7" ht="15.75" thickBot="1">
      <c r="A5" s="284" t="s">
        <v>130</v>
      </c>
      <c r="B5" s="284">
        <v>0</v>
      </c>
      <c r="C5" s="284">
        <v>1</v>
      </c>
      <c r="D5" s="284"/>
      <c r="E5" s="284"/>
      <c r="F5" s="284"/>
      <c r="G5" s="284"/>
    </row>
    <row r="6" spans="1:7" ht="45.75" thickBot="1">
      <c r="A6" s="284" t="s">
        <v>131</v>
      </c>
      <c r="B6" s="284">
        <f>3+1</f>
        <v>4</v>
      </c>
      <c r="C6" s="284">
        <v>0</v>
      </c>
      <c r="D6" s="284"/>
      <c r="E6" s="284"/>
      <c r="F6" s="284"/>
      <c r="G6" s="28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 topLeftCell="A1">
      <selection activeCell="A2" sqref="A2"/>
    </sheetView>
  </sheetViews>
  <sheetFormatPr defaultColWidth="9.140625" defaultRowHeight="15"/>
  <cols>
    <col min="2" max="2" width="17.28125" style="0" customWidth="1"/>
    <col min="4" max="4" width="17.28125" style="0" customWidth="1"/>
  </cols>
  <sheetData>
    <row r="1" spans="1:5" ht="15.75" thickBot="1">
      <c r="A1" s="330" t="s">
        <v>142</v>
      </c>
      <c r="B1" s="330"/>
      <c r="C1" s="330"/>
      <c r="D1" s="330"/>
      <c r="E1" s="330"/>
    </row>
    <row r="2" spans="1:5" ht="15">
      <c r="A2" s="202" t="s">
        <v>49</v>
      </c>
      <c r="B2" s="203" t="s">
        <v>48</v>
      </c>
      <c r="C2" s="203" t="s">
        <v>46</v>
      </c>
      <c r="D2" s="203" t="s">
        <v>48</v>
      </c>
      <c r="E2" s="204" t="s">
        <v>47</v>
      </c>
    </row>
    <row r="3" spans="1:5" ht="15">
      <c r="A3" s="205"/>
      <c r="B3" s="206"/>
      <c r="C3" s="207"/>
      <c r="D3" s="206"/>
      <c r="E3" s="208"/>
    </row>
    <row r="4" spans="1:5" ht="15">
      <c r="A4" s="205"/>
      <c r="B4" s="206"/>
      <c r="C4" s="207"/>
      <c r="D4" s="206"/>
      <c r="E4" s="208"/>
    </row>
    <row r="5" spans="1:5" ht="15">
      <c r="A5" s="205"/>
      <c r="B5" s="206"/>
      <c r="C5" s="207"/>
      <c r="D5" s="206"/>
      <c r="E5" s="208"/>
    </row>
    <row r="6" spans="1:5" ht="15">
      <c r="A6" s="205"/>
      <c r="B6" s="206"/>
      <c r="C6" s="207"/>
      <c r="D6" s="206"/>
      <c r="E6" s="208"/>
    </row>
    <row r="7" spans="1:5" ht="15">
      <c r="A7" s="205"/>
      <c r="B7" s="206"/>
      <c r="C7" s="207"/>
      <c r="D7" s="206"/>
      <c r="E7" s="208"/>
    </row>
    <row r="8" spans="1:5" ht="15">
      <c r="A8" s="205"/>
      <c r="B8" s="206"/>
      <c r="C8" s="207"/>
      <c r="D8" s="206"/>
      <c r="E8" s="208"/>
    </row>
    <row r="9" spans="1:5" ht="15">
      <c r="A9" s="205"/>
      <c r="B9" s="206"/>
      <c r="C9" s="207"/>
      <c r="D9" s="206"/>
      <c r="E9" s="208"/>
    </row>
    <row r="10" spans="1:5" ht="15">
      <c r="A10" s="205"/>
      <c r="B10" s="206"/>
      <c r="C10" s="207"/>
      <c r="D10" s="206"/>
      <c r="E10" s="208"/>
    </row>
    <row r="11" spans="1:5" ht="15">
      <c r="A11" s="205"/>
      <c r="B11" s="206"/>
      <c r="C11" s="207"/>
      <c r="D11" s="206"/>
      <c r="E11" s="208"/>
    </row>
    <row r="12" spans="1:5" ht="15">
      <c r="A12" s="205"/>
      <c r="B12" s="206"/>
      <c r="C12" s="207"/>
      <c r="D12" s="206"/>
      <c r="E12" s="208"/>
    </row>
    <row r="13" spans="1:5" ht="15">
      <c r="A13" s="205"/>
      <c r="B13" s="206"/>
      <c r="C13" s="207"/>
      <c r="D13" s="206"/>
      <c r="E13" s="208"/>
    </row>
    <row r="14" spans="1:5" ht="15">
      <c r="A14" s="205"/>
      <c r="B14" s="206"/>
      <c r="C14" s="207"/>
      <c r="D14" s="206"/>
      <c r="E14" s="208"/>
    </row>
    <row r="15" spans="1:5" ht="15">
      <c r="A15" s="205"/>
      <c r="B15" s="206"/>
      <c r="C15" s="207"/>
      <c r="D15" s="206"/>
      <c r="E15" s="208"/>
    </row>
    <row r="16" spans="1:5" ht="15">
      <c r="A16" s="205"/>
      <c r="B16" s="206"/>
      <c r="C16" s="207"/>
      <c r="D16" s="206"/>
      <c r="E16" s="208"/>
    </row>
    <row r="17" spans="1:5" ht="15">
      <c r="A17" s="205"/>
      <c r="B17" s="206"/>
      <c r="C17" s="207"/>
      <c r="D17" s="206"/>
      <c r="E17" s="208"/>
    </row>
    <row r="18" spans="1:5" ht="15">
      <c r="A18" s="205"/>
      <c r="B18" s="206"/>
      <c r="C18" s="207"/>
      <c r="D18" s="206"/>
      <c r="E18" s="208"/>
    </row>
    <row r="19" spans="1:5" ht="15">
      <c r="A19" s="205"/>
      <c r="B19" s="206"/>
      <c r="C19" s="207"/>
      <c r="D19" s="206"/>
      <c r="E19" s="208"/>
    </row>
    <row r="20" spans="1:5" ht="15">
      <c r="A20" s="205"/>
      <c r="B20" s="206"/>
      <c r="C20" s="207"/>
      <c r="D20" s="206"/>
      <c r="E20" s="208"/>
    </row>
    <row r="21" spans="1:5" ht="15">
      <c r="A21" s="205"/>
      <c r="B21" s="206"/>
      <c r="C21" s="207"/>
      <c r="D21" s="206"/>
      <c r="E21" s="208"/>
    </row>
    <row r="22" spans="1:5" ht="15">
      <c r="A22" s="205"/>
      <c r="B22" s="206"/>
      <c r="C22" s="207"/>
      <c r="D22" s="206"/>
      <c r="E22" s="208"/>
    </row>
    <row r="23" spans="1:5" ht="15">
      <c r="A23" s="205"/>
      <c r="B23" s="206"/>
      <c r="C23" s="207"/>
      <c r="D23" s="206"/>
      <c r="E23" s="208"/>
    </row>
    <row r="24" spans="1:5" ht="15">
      <c r="A24" s="205"/>
      <c r="B24" s="206"/>
      <c r="C24" s="207"/>
      <c r="D24" s="206"/>
      <c r="E24" s="208"/>
    </row>
    <row r="25" spans="1:5" ht="15">
      <c r="A25" s="205"/>
      <c r="B25" s="206"/>
      <c r="C25" s="207"/>
      <c r="D25" s="206"/>
      <c r="E25" s="208"/>
    </row>
    <row r="26" spans="1:5" ht="15">
      <c r="A26" s="205"/>
      <c r="B26" s="206"/>
      <c r="C26" s="207"/>
      <c r="D26" s="206"/>
      <c r="E26" s="208"/>
    </row>
    <row r="27" spans="1:5" ht="15">
      <c r="A27" s="205"/>
      <c r="B27" s="206"/>
      <c r="C27" s="207"/>
      <c r="D27" s="206"/>
      <c r="E27" s="208"/>
    </row>
    <row r="28" spans="1:5" ht="15">
      <c r="A28" s="205"/>
      <c r="B28" s="206"/>
      <c r="C28" s="207"/>
      <c r="D28" s="206"/>
      <c r="E28" s="208"/>
    </row>
    <row r="29" spans="1:5" ht="15">
      <c r="A29" s="205"/>
      <c r="B29" s="206"/>
      <c r="C29" s="207"/>
      <c r="D29" s="206"/>
      <c r="E29" s="208"/>
    </row>
    <row r="30" spans="1:5" ht="15">
      <c r="A30" s="205"/>
      <c r="B30" s="206"/>
      <c r="C30" s="207"/>
      <c r="D30" s="206"/>
      <c r="E30" s="208"/>
    </row>
    <row r="31" spans="1:5" ht="15">
      <c r="A31" s="205"/>
      <c r="B31" s="206"/>
      <c r="C31" s="207"/>
      <c r="D31" s="206"/>
      <c r="E31" s="208"/>
    </row>
    <row r="32" spans="1:5" ht="15">
      <c r="A32" s="205"/>
      <c r="B32" s="206"/>
      <c r="C32" s="207"/>
      <c r="D32" s="206"/>
      <c r="E32" s="208"/>
    </row>
    <row r="33" spans="1:5" ht="15">
      <c r="A33" s="205"/>
      <c r="B33" s="206"/>
      <c r="C33" s="207"/>
      <c r="D33" s="206"/>
      <c r="E33" s="208"/>
    </row>
    <row r="34" spans="1:5" ht="15">
      <c r="A34" s="205"/>
      <c r="B34" s="206"/>
      <c r="C34" s="207"/>
      <c r="D34" s="206"/>
      <c r="E34" s="208"/>
    </row>
    <row r="35" spans="1:5" ht="15.75" thickBot="1">
      <c r="A35" s="209"/>
      <c r="B35" s="210"/>
      <c r="C35" s="211"/>
      <c r="D35" s="210"/>
      <c r="E35" s="212"/>
    </row>
    <row r="36" spans="1:5" ht="15.75" thickBot="1">
      <c r="A36" s="213"/>
      <c r="B36" s="214" t="s">
        <v>50</v>
      </c>
      <c r="C36" s="215">
        <f>SUM(C3:C35)</f>
        <v>0</v>
      </c>
      <c r="D36" s="216" t="s">
        <v>50</v>
      </c>
      <c r="E36" s="217">
        <f>SUM(E3:E35)</f>
        <v>0</v>
      </c>
    </row>
    <row r="37" spans="1:5" ht="16.5" thickBot="1" thickTop="1">
      <c r="A37" s="213"/>
      <c r="B37" s="331" t="s">
        <v>51</v>
      </c>
      <c r="C37" s="332"/>
      <c r="D37" s="333">
        <f>C36-E36</f>
        <v>0</v>
      </c>
      <c r="E37" s="334"/>
    </row>
    <row r="38" ht="15.75" thickTop="1"/>
  </sheetData>
  <mergeCells count="3">
    <mergeCell ref="A1:E1"/>
    <mergeCell ref="B37:C37"/>
    <mergeCell ref="D37:E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Катерина</cp:lastModifiedBy>
  <cp:lastPrinted>2015-07-20T08:27:52Z</cp:lastPrinted>
  <dcterms:created xsi:type="dcterms:W3CDTF">2015-02-01T07:48:23Z</dcterms:created>
  <dcterms:modified xsi:type="dcterms:W3CDTF">2015-09-01T14:53:14Z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