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1690" windowHeight="10650" activeTab="0"/>
  </bookViews>
  <sheets>
    <sheet name="110-02" sheetId="1" r:id="rId1"/>
    <sheet name="110-03" sheetId="2" r:id="rId2"/>
  </sheets>
  <definedNames>
    <definedName name="_xlnm.Print_Area" localSheetId="0">'110-02'!$A$1:$X$36</definedName>
    <definedName name="_xlnm.Print_Area" localSheetId="1">'110-03'!$A$1:$X$37</definedName>
  </definedNames>
  <calcPr fullCalcOnLoad="1"/>
</workbook>
</file>

<file path=xl/sharedStrings.xml><?xml version="1.0" encoding="utf-8"?>
<sst xmlns="http://schemas.openxmlformats.org/spreadsheetml/2006/main" count="54" uniqueCount="28">
  <si>
    <t>Количество литров на гектар</t>
  </si>
  <si>
    <t>Ширина захвата м.</t>
  </si>
  <si>
    <t>Количество сопел шт.</t>
  </si>
  <si>
    <t>Скорость трактора км/ч.</t>
  </si>
  <si>
    <t>Давление (бар)</t>
  </si>
  <si>
    <t>Цвет распылителя согласно таблице ISO</t>
  </si>
  <si>
    <t>ТАБЛИЦА СКОРОСТИ ДВИЖЕНИЯ И РЕГУЛИРОВКИ ОПРЫСКИВАТЕЛЯ</t>
  </si>
  <si>
    <t>Производительность га/час.</t>
  </si>
  <si>
    <t>Гектаров на 1 круг</t>
  </si>
  <si>
    <t>Длина гонов (м.)</t>
  </si>
  <si>
    <t>Производительность1 сопла л/мин.</t>
  </si>
  <si>
    <t>Литров раствора на 1 круг</t>
  </si>
  <si>
    <t>Время на 1 круг десят.форм.</t>
  </si>
  <si>
    <t>Концентрация (%)</t>
  </si>
  <si>
    <t>Норма расхода препарата 2 л.(кг.) / га</t>
  </si>
  <si>
    <t>Норма расхода препарата 1 л.(кг.) / га</t>
  </si>
  <si>
    <t>Количество обработанных гектаров с одной заправки</t>
  </si>
  <si>
    <t>Остаток раствора</t>
  </si>
  <si>
    <t>Израсходовано</t>
  </si>
  <si>
    <t>Ёмкость бака (л.)</t>
  </si>
  <si>
    <t>Количество кругов (только полных)</t>
  </si>
  <si>
    <t>Время на 1 круг (мин.)</t>
  </si>
  <si>
    <t>Время расхода  (мин.)</t>
  </si>
  <si>
    <t>Добавить препарат 1 л.(кг.)</t>
  </si>
  <si>
    <t xml:space="preserve">Добавить препарат 2 л.(кг.) </t>
  </si>
  <si>
    <t>*02 F 110 Lurmark               *ST 110-02 C Lechler              *110 SF-02 Sprays International Ltd.            *TeeJeet XR 110-02</t>
  </si>
  <si>
    <t>*03 F 110 Lurmark               *ST 110-03 Lechler                 *110 SF-03 Sprays International Ltd.            *TeeJeet XR 110-03</t>
  </si>
  <si>
    <t>Норма расхода препарата 3 л.(кг.) / 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</si>
</sst>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theme="0"/>
        <bgColor theme="5" tint="0.5999600291252136"/>
      </patternFill>
    </fill>
    <fill>
      <patternFill patternType="lightUp">
        <fgColor theme="0"/>
        <bgColor theme="5" tint="0.5999600291252136"/>
      </patternFill>
    </fill>
    <fill>
      <patternFill patternType="lightDown">
        <fgColor theme="0"/>
        <bgColor theme="6" tint="0.3999499976634979"/>
      </patternFill>
    </fill>
    <fill>
      <patternFill patternType="lightDown">
        <fgColor theme="0"/>
        <bgColor theme="8" tint="0.3999499976634979"/>
      </patternFill>
    </fill>
    <fill>
      <patternFill patternType="darkGrid">
        <fgColor theme="0"/>
        <bgColor rgb="FFFFFF00"/>
      </patternFill>
    </fill>
    <fill>
      <patternFill patternType="darkGrid">
        <fgColor theme="0"/>
        <bgColor theme="3" tint="0.3999499976634979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thin"/>
      <bottom/>
    </border>
    <border>
      <left style="hair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 style="hair"/>
      <right style="hair"/>
      <top style="medium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64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164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33" borderId="12" xfId="0" applyNumberFormat="1" applyFont="1" applyFill="1" applyBorder="1" applyAlignment="1" applyProtection="1">
      <alignment horizontal="center" vertical="center" wrapText="1"/>
      <protection/>
    </xf>
    <xf numFmtId="164" fontId="9" fillId="33" borderId="13" xfId="0" applyNumberFormat="1" applyFont="1" applyFill="1" applyBorder="1" applyAlignment="1" applyProtection="1">
      <alignment horizontal="center" vertical="center" wrapText="1"/>
      <protection/>
    </xf>
    <xf numFmtId="164" fontId="9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1" xfId="0" applyNumberFormat="1" applyFont="1" applyFill="1" applyBorder="1" applyAlignment="1" applyProtection="1">
      <alignment horizontal="center" vertical="center" wrapText="1"/>
      <protection/>
    </xf>
    <xf numFmtId="164" fontId="9" fillId="34" borderId="12" xfId="0" applyNumberFormat="1" applyFont="1" applyFill="1" applyBorder="1" applyAlignment="1" applyProtection="1">
      <alignment horizontal="center" vertical="center" wrapText="1"/>
      <protection/>
    </xf>
    <xf numFmtId="164" fontId="9" fillId="34" borderId="13" xfId="0" applyNumberFormat="1" applyFont="1" applyFill="1" applyBorder="1" applyAlignment="1" applyProtection="1">
      <alignment horizontal="center" vertical="center" wrapText="1"/>
      <protection/>
    </xf>
    <xf numFmtId="164" fontId="9" fillId="34" borderId="14" xfId="0" applyNumberFormat="1" applyFont="1" applyFill="1" applyBorder="1" applyAlignment="1" applyProtection="1">
      <alignment horizontal="center" vertical="center" wrapText="1"/>
      <protection/>
    </xf>
    <xf numFmtId="164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/>
    </xf>
    <xf numFmtId="164" fontId="8" fillId="35" borderId="12" xfId="0" applyNumberFormat="1" applyFont="1" applyFill="1" applyBorder="1" applyAlignment="1" applyProtection="1">
      <alignment horizontal="center" vertical="center"/>
      <protection/>
    </xf>
    <xf numFmtId="0" fontId="8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 applyProtection="1">
      <alignment horizontal="center" vertical="center"/>
      <protection/>
    </xf>
    <xf numFmtId="164" fontId="9" fillId="35" borderId="12" xfId="0" applyNumberFormat="1" applyFont="1" applyFill="1" applyBorder="1" applyAlignment="1">
      <alignment horizontal="center" vertical="center"/>
    </xf>
    <xf numFmtId="2" fontId="8" fillId="35" borderId="12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0" fontId="8" fillId="35" borderId="12" xfId="0" applyFont="1" applyFill="1" applyBorder="1" applyAlignment="1">
      <alignment horizontal="center" vertical="center" wrapText="1"/>
    </xf>
    <xf numFmtId="164" fontId="8" fillId="35" borderId="12" xfId="0" applyNumberFormat="1" applyFont="1" applyFill="1" applyBorder="1" applyAlignment="1">
      <alignment horizontal="center" vertical="center" wrapText="1"/>
    </xf>
    <xf numFmtId="164" fontId="8" fillId="35" borderId="12" xfId="0" applyNumberFormat="1" applyFont="1" applyFill="1" applyBorder="1" applyAlignment="1">
      <alignment horizontal="center" vertical="center"/>
    </xf>
    <xf numFmtId="165" fontId="8" fillId="35" borderId="12" xfId="0" applyNumberFormat="1" applyFont="1" applyFill="1" applyBorder="1" applyAlignment="1">
      <alignment horizontal="center" vertical="center"/>
    </xf>
    <xf numFmtId="164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/>
    </xf>
    <xf numFmtId="164" fontId="8" fillId="35" borderId="13" xfId="0" applyNumberFormat="1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 applyProtection="1">
      <alignment horizontal="center" vertical="center"/>
      <protection/>
    </xf>
    <xf numFmtId="164" fontId="9" fillId="35" borderId="13" xfId="0" applyNumberFormat="1" applyFont="1" applyFill="1" applyBorder="1" applyAlignment="1">
      <alignment horizontal="center" vertical="center"/>
    </xf>
    <xf numFmtId="2" fontId="8" fillId="35" borderId="13" xfId="0" applyNumberFormat="1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>
      <alignment horizontal="center" vertical="center" wrapText="1"/>
    </xf>
    <xf numFmtId="164" fontId="8" fillId="35" borderId="13" xfId="0" applyNumberFormat="1" applyFont="1" applyFill="1" applyBorder="1" applyAlignment="1">
      <alignment horizontal="center" vertical="center" wrapText="1"/>
    </xf>
    <xf numFmtId="164" fontId="8" fillId="35" borderId="13" xfId="0" applyNumberFormat="1" applyFont="1" applyFill="1" applyBorder="1" applyAlignment="1">
      <alignment horizontal="center" vertical="center"/>
    </xf>
    <xf numFmtId="165" fontId="8" fillId="35" borderId="13" xfId="0" applyNumberFormat="1" applyFont="1" applyFill="1" applyBorder="1" applyAlignment="1">
      <alignment horizontal="center" vertical="center"/>
    </xf>
    <xf numFmtId="164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/>
    </xf>
    <xf numFmtId="164" fontId="8" fillId="35" borderId="14" xfId="0" applyNumberFormat="1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 applyProtection="1">
      <alignment horizontal="center" vertical="center"/>
      <protection/>
    </xf>
    <xf numFmtId="164" fontId="9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>
      <alignment horizontal="center" vertical="center" wrapText="1"/>
    </xf>
    <xf numFmtId="164" fontId="8" fillId="35" borderId="14" xfId="0" applyNumberFormat="1" applyFont="1" applyFill="1" applyBorder="1" applyAlignment="1">
      <alignment horizontal="center" vertical="center" wrapText="1"/>
    </xf>
    <xf numFmtId="164" fontId="8" fillId="35" borderId="14" xfId="0" applyNumberFormat="1" applyFont="1" applyFill="1" applyBorder="1" applyAlignment="1">
      <alignment horizontal="center" vertical="center"/>
    </xf>
    <xf numFmtId="165" fontId="8" fillId="35" borderId="14" xfId="0" applyNumberFormat="1" applyFont="1" applyFill="1" applyBorder="1" applyAlignment="1">
      <alignment horizontal="center" vertical="center"/>
    </xf>
    <xf numFmtId="164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 applyProtection="1">
      <alignment horizontal="center" vertical="center"/>
      <protection/>
    </xf>
    <xf numFmtId="164" fontId="9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>
      <alignment horizontal="center" vertical="center" wrapText="1"/>
    </xf>
    <xf numFmtId="164" fontId="8" fillId="35" borderId="11" xfId="0" applyNumberFormat="1" applyFont="1" applyFill="1" applyBorder="1" applyAlignment="1">
      <alignment horizontal="center" vertical="center" wrapText="1"/>
    </xf>
    <xf numFmtId="164" fontId="8" fillId="35" borderId="11" xfId="0" applyNumberFormat="1" applyFont="1" applyFill="1" applyBorder="1" applyAlignment="1">
      <alignment horizontal="center" vertical="center"/>
    </xf>
    <xf numFmtId="165" fontId="8" fillId="35" borderId="11" xfId="0" applyNumberFormat="1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Border="1" applyAlignment="1" applyProtection="1">
      <alignment horizontal="center" vertical="center" wrapText="1"/>
      <protection/>
    </xf>
    <xf numFmtId="164" fontId="8" fillId="35" borderId="0" xfId="0" applyNumberFormat="1" applyFont="1" applyFill="1" applyBorder="1" applyAlignment="1" applyProtection="1">
      <alignment horizontal="center" vertical="center" wrapText="1"/>
      <protection/>
    </xf>
    <xf numFmtId="164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9" fillId="36" borderId="13" xfId="0" applyNumberFormat="1" applyFont="1" applyFill="1" applyBorder="1" applyAlignment="1" applyProtection="1">
      <alignment horizontal="center" vertical="center" wrapText="1"/>
      <protection/>
    </xf>
    <xf numFmtId="164" fontId="9" fillId="36" borderId="18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Font="1" applyFill="1" applyBorder="1" applyAlignment="1">
      <alignment horizontal="center" vertical="center"/>
    </xf>
    <xf numFmtId="164" fontId="8" fillId="37" borderId="12" xfId="0" applyNumberFormat="1" applyFont="1" applyFill="1" applyBorder="1" applyAlignment="1" applyProtection="1">
      <alignment horizontal="center" vertical="center"/>
      <protection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 applyProtection="1">
      <alignment horizontal="center" vertical="center"/>
      <protection/>
    </xf>
    <xf numFmtId="164" fontId="9" fillId="37" borderId="12" xfId="0" applyNumberFormat="1" applyFont="1" applyFill="1" applyBorder="1" applyAlignment="1">
      <alignment horizontal="center" vertical="center"/>
    </xf>
    <xf numFmtId="2" fontId="8" fillId="37" borderId="12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164" fontId="8" fillId="37" borderId="12" xfId="0" applyNumberFormat="1" applyFont="1" applyFill="1" applyBorder="1" applyAlignment="1">
      <alignment horizontal="center" vertical="center" wrapText="1"/>
    </xf>
    <xf numFmtId="164" fontId="8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4" fontId="9" fillId="37" borderId="12" xfId="0" applyNumberFormat="1" applyFont="1" applyFill="1" applyBorder="1" applyAlignment="1" applyProtection="1">
      <alignment horizontal="center" vertical="center" wrapText="1"/>
      <protection/>
    </xf>
    <xf numFmtId="164" fontId="8" fillId="37" borderId="12" xfId="0" applyNumberFormat="1" applyFont="1" applyFill="1" applyBorder="1" applyAlignment="1" applyProtection="1">
      <alignment horizontal="center" vertical="center" wrapText="1"/>
      <protection/>
    </xf>
    <xf numFmtId="164" fontId="8" fillId="37" borderId="19" xfId="0" applyNumberFormat="1" applyFont="1" applyFill="1" applyBorder="1" applyAlignment="1" applyProtection="1">
      <alignment horizontal="center" vertical="center" wrapText="1"/>
      <protection/>
    </xf>
    <xf numFmtId="1" fontId="8" fillId="37" borderId="12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5" fillId="0" borderId="14" xfId="0" applyNumberFormat="1" applyFont="1" applyBorder="1" applyAlignment="1" applyProtection="1">
      <alignment horizontal="center" vertical="center" wrapText="1"/>
      <protection/>
    </xf>
    <xf numFmtId="0" fontId="6" fillId="38" borderId="31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164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4" fontId="9" fillId="33" borderId="18" xfId="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Fill="1" applyBorder="1" applyAlignment="1" applyProtection="1">
      <alignment horizontal="center" vertical="center" wrapText="1"/>
      <protection/>
    </xf>
    <xf numFmtId="164" fontId="9" fillId="35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view="pageBreakPreview" zoomScale="40" zoomScaleNormal="75" zoomScaleSheetLayoutView="40" zoomScalePageLayoutView="0" workbookViewId="0" topLeftCell="A1">
      <selection activeCell="Q38" sqref="Q38"/>
    </sheetView>
  </sheetViews>
  <sheetFormatPr defaultColWidth="9.00390625" defaultRowHeight="36.75" customHeight="1"/>
  <cols>
    <col min="1" max="1" width="19.25390625" style="0" customWidth="1"/>
    <col min="2" max="2" width="17.00390625" style="0" customWidth="1"/>
    <col min="3" max="3" width="18.375" style="0" customWidth="1"/>
    <col min="4" max="4" width="13.375" style="0" customWidth="1"/>
    <col min="5" max="5" width="15.875" style="0" customWidth="1"/>
    <col min="6" max="6" width="17.625" style="0" customWidth="1"/>
    <col min="7" max="7" width="20.25390625" style="0" customWidth="1"/>
    <col min="8" max="8" width="24.875" style="0" customWidth="1"/>
    <col min="9" max="9" width="20.00390625" style="0" customWidth="1"/>
    <col min="10" max="10" width="19.125" style="0" customWidth="1"/>
    <col min="11" max="11" width="14.75390625" style="0" customWidth="1"/>
    <col min="12" max="12" width="19.125" style="0" customWidth="1"/>
    <col min="13" max="13" width="17.625" style="0" customWidth="1"/>
    <col min="14" max="14" width="34.00390625" style="0" hidden="1" customWidth="1"/>
    <col min="15" max="15" width="23.25390625" style="0" customWidth="1"/>
    <col min="16" max="18" width="19.125" style="0" customWidth="1"/>
    <col min="19" max="19" width="20.875" style="0" customWidth="1"/>
    <col min="20" max="20" width="18.00390625" style="0" customWidth="1"/>
    <col min="21" max="21" width="20.875" style="0" customWidth="1"/>
    <col min="22" max="22" width="15.375" style="0" customWidth="1"/>
    <col min="23" max="23" width="20.875" style="0" customWidth="1"/>
    <col min="24" max="24" width="18.625" style="0" customWidth="1"/>
  </cols>
  <sheetData>
    <row r="1" spans="1:22" ht="54.75" customHeight="1">
      <c r="A1" s="131" t="s">
        <v>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</row>
    <row r="3" spans="1:24" ht="44.25" customHeight="1">
      <c r="A3" s="132" t="s">
        <v>5</v>
      </c>
      <c r="B3" s="157" t="s">
        <v>4</v>
      </c>
      <c r="C3" s="132" t="s">
        <v>10</v>
      </c>
      <c r="D3" s="132" t="s">
        <v>2</v>
      </c>
      <c r="E3" s="132" t="s">
        <v>1</v>
      </c>
      <c r="F3" s="132" t="s">
        <v>3</v>
      </c>
      <c r="G3" s="132" t="s">
        <v>0</v>
      </c>
      <c r="H3" s="132" t="s">
        <v>16</v>
      </c>
      <c r="I3" s="154" t="s">
        <v>7</v>
      </c>
      <c r="J3" s="142" t="s">
        <v>9</v>
      </c>
      <c r="K3" s="151" t="s">
        <v>8</v>
      </c>
      <c r="L3" s="149" t="s">
        <v>11</v>
      </c>
      <c r="M3" s="142" t="s">
        <v>20</v>
      </c>
      <c r="N3" s="142" t="s">
        <v>12</v>
      </c>
      <c r="O3" s="142" t="s">
        <v>18</v>
      </c>
      <c r="P3" s="142" t="s">
        <v>17</v>
      </c>
      <c r="Q3" s="142" t="s">
        <v>21</v>
      </c>
      <c r="R3" s="142" t="s">
        <v>22</v>
      </c>
      <c r="S3" s="140" t="s">
        <v>19</v>
      </c>
      <c r="T3" s="141"/>
      <c r="U3" s="127">
        <v>600</v>
      </c>
      <c r="V3" s="128"/>
      <c r="W3" s="129"/>
      <c r="X3" s="130"/>
    </row>
    <row r="4" spans="1:24" ht="87.75" customHeight="1" thickBot="1">
      <c r="A4" s="133"/>
      <c r="B4" s="156"/>
      <c r="C4" s="133"/>
      <c r="D4" s="133"/>
      <c r="E4" s="133"/>
      <c r="F4" s="143"/>
      <c r="G4" s="133"/>
      <c r="H4" s="133"/>
      <c r="I4" s="155"/>
      <c r="J4" s="143"/>
      <c r="K4" s="152"/>
      <c r="L4" s="143"/>
      <c r="M4" s="143"/>
      <c r="N4" s="143"/>
      <c r="O4" s="156"/>
      <c r="P4" s="156"/>
      <c r="Q4" s="143"/>
      <c r="R4" s="143"/>
      <c r="S4" s="5" t="s">
        <v>15</v>
      </c>
      <c r="T4" s="136" t="s">
        <v>13</v>
      </c>
      <c r="U4" s="5" t="s">
        <v>14</v>
      </c>
      <c r="V4" s="138" t="s">
        <v>13</v>
      </c>
      <c r="W4" s="5" t="s">
        <v>27</v>
      </c>
      <c r="X4" s="125" t="s">
        <v>13</v>
      </c>
    </row>
    <row r="5" spans="1:24" ht="44.25" customHeight="1" thickBot="1">
      <c r="A5" s="134"/>
      <c r="B5" s="124">
        <v>2</v>
      </c>
      <c r="C5" s="135"/>
      <c r="D5" s="150"/>
      <c r="E5" s="134"/>
      <c r="F5" s="30">
        <v>12</v>
      </c>
      <c r="G5" s="135"/>
      <c r="H5" s="150"/>
      <c r="I5" s="137"/>
      <c r="J5" s="144"/>
      <c r="K5" s="153"/>
      <c r="L5" s="139"/>
      <c r="M5" s="139"/>
      <c r="N5" s="139"/>
      <c r="O5" s="144"/>
      <c r="P5" s="144"/>
      <c r="Q5" s="139"/>
      <c r="R5" s="137"/>
      <c r="S5" s="31">
        <v>0.4</v>
      </c>
      <c r="T5" s="137"/>
      <c r="U5" s="31">
        <v>0.006</v>
      </c>
      <c r="V5" s="139"/>
      <c r="W5" s="31">
        <v>0.5</v>
      </c>
      <c r="X5" s="126"/>
    </row>
    <row r="6" spans="1:24" s="1" customFormat="1" ht="44.25" customHeight="1">
      <c r="A6" s="145" t="s">
        <v>25</v>
      </c>
      <c r="B6" s="110">
        <f>VALUE(B5)</f>
        <v>2</v>
      </c>
      <c r="C6" s="111">
        <f>IF(B6=2,0.65,IF(B6=2.5,0.72,IF(B6=3,0.79,IF(B6=3.5,0.85,IF(B6=4,0.91)))))</f>
        <v>0.65</v>
      </c>
      <c r="D6" s="112">
        <v>30</v>
      </c>
      <c r="E6" s="112">
        <v>15</v>
      </c>
      <c r="F6" s="113">
        <f>VALUE(F5)</f>
        <v>12</v>
      </c>
      <c r="G6" s="118">
        <f>ROUND(PRODUCT(600,C6,D6,)/PRODUCT(E6,F6),1)</f>
        <v>65</v>
      </c>
      <c r="H6" s="115">
        <f>O6/G6</f>
        <v>9.23076923076923</v>
      </c>
      <c r="I6" s="115">
        <f>PRODUCT(E6,F6)/10</f>
        <v>18</v>
      </c>
      <c r="J6" s="123">
        <v>49</v>
      </c>
      <c r="K6" s="116">
        <f>PRODUCT(E6,2,J6)/10000</f>
        <v>0.147</v>
      </c>
      <c r="L6" s="117">
        <f>PRODUCT(G6,K6)</f>
        <v>9.555</v>
      </c>
      <c r="M6" s="115">
        <f>U3/L6</f>
        <v>62.79434850863422</v>
      </c>
      <c r="N6" s="118">
        <f>(J6*2)/(F6/0.06)</f>
        <v>0.49</v>
      </c>
      <c r="O6" s="114">
        <f>L6*M6</f>
        <v>600</v>
      </c>
      <c r="P6" s="114">
        <f>U3-(L6*M6)</f>
        <v>0</v>
      </c>
      <c r="Q6" s="119" t="str">
        <f>TEXT(N6/1440,"чч:мм:сс")</f>
        <v>00:00:29</v>
      </c>
      <c r="R6" s="119" t="str">
        <f>TEXT(ROUNDDOWN(M6,0)*N6/1440,"чч:мм:сс")</f>
        <v>00:30:23</v>
      </c>
      <c r="S6" s="120">
        <f>O6*T6/100</f>
        <v>3.692307692307692</v>
      </c>
      <c r="T6" s="121">
        <f>100/G6*S5</f>
        <v>0.6153846153846154</v>
      </c>
      <c r="U6" s="120">
        <f>O6*V6/100</f>
        <v>0.05538461538461539</v>
      </c>
      <c r="V6" s="121">
        <f>100/G6*U5</f>
        <v>0.009230769230769232</v>
      </c>
      <c r="W6" s="120">
        <f>O6*X6/100</f>
        <v>4.615384615384616</v>
      </c>
      <c r="X6" s="122">
        <f>100/G6*W5</f>
        <v>0.7692307692307693</v>
      </c>
    </row>
    <row r="7" spans="1:24" s="1" customFormat="1" ht="44.25" customHeight="1">
      <c r="A7" s="146"/>
      <c r="B7" s="96">
        <f>VALUE(B5)</f>
        <v>2</v>
      </c>
      <c r="C7" s="97">
        <f>IF(B7=2,0.65,IF(B7=2.5,0.72,IF(B7=3,0.79,IF(B7=3.5,0.85,IF(B7=4,0.91)))))</f>
        <v>0.65</v>
      </c>
      <c r="D7" s="98">
        <v>30</v>
      </c>
      <c r="E7" s="98">
        <v>15</v>
      </c>
      <c r="F7" s="99">
        <f>VALUE(F5)</f>
        <v>12</v>
      </c>
      <c r="G7" s="104">
        <f>ROUND(PRODUCT(600,C7,D7,)/PRODUCT(E7,F7),1)</f>
        <v>65</v>
      </c>
      <c r="H7" s="101">
        <f>O7/G7</f>
        <v>9.15</v>
      </c>
      <c r="I7" s="101">
        <f>PRODUCT(E7,F7)/10</f>
        <v>18</v>
      </c>
      <c r="J7" s="169">
        <v>50</v>
      </c>
      <c r="K7" s="102">
        <f>PRODUCT(E7,2,J7)/10000</f>
        <v>0.15</v>
      </c>
      <c r="L7" s="103">
        <f>PRODUCT(G7,K7)</f>
        <v>9.75</v>
      </c>
      <c r="M7" s="101">
        <f>U3/L7</f>
        <v>61.53846153846154</v>
      </c>
      <c r="N7" s="104">
        <f>(J7*2)/(F7/0.06)</f>
        <v>0.5</v>
      </c>
      <c r="O7" s="100">
        <f>L7*ROUNDDOWN(M7,0)</f>
        <v>594.75</v>
      </c>
      <c r="P7" s="100">
        <f>U3-(L7*ROUNDDOWN(M7,0))</f>
        <v>5.25</v>
      </c>
      <c r="Q7" s="105" t="str">
        <f>TEXT(N7/1440,"чч:мм:сс")</f>
        <v>00:00:30</v>
      </c>
      <c r="R7" s="105" t="str">
        <f>TEXT(ROUNDDOWN(M7,0)*N7/1440,"чч:мм:сс")</f>
        <v>00:30:30</v>
      </c>
      <c r="S7" s="37">
        <f>O7*T7/100</f>
        <v>3.66</v>
      </c>
      <c r="T7" s="92">
        <f>100/G7*S5</f>
        <v>0.6153846153846154</v>
      </c>
      <c r="U7" s="95">
        <f>O7*V7/100</f>
        <v>0.054900000000000004</v>
      </c>
      <c r="V7" s="92">
        <f>100/G7*U5</f>
        <v>0.009230769230769232</v>
      </c>
      <c r="W7" s="108">
        <f>O7*X7/100</f>
        <v>4.575</v>
      </c>
      <c r="X7" s="106">
        <f>100/G7*W5</f>
        <v>0.7692307692307693</v>
      </c>
    </row>
    <row r="8" spans="1:24" s="1" customFormat="1" ht="44.25" customHeight="1">
      <c r="A8" s="146"/>
      <c r="B8" s="96">
        <f>VALUE(B5)</f>
        <v>2</v>
      </c>
      <c r="C8" s="97">
        <f aca="true" t="shared" si="0" ref="C8:C36">IF(B8=2,0.65,IF(B8=2.5,0.72,IF(B8=3,0.79,IF(B8=3.5,0.85,IF(B8=4,0.91)))))</f>
        <v>0.65</v>
      </c>
      <c r="D8" s="98">
        <v>30</v>
      </c>
      <c r="E8" s="98">
        <v>15</v>
      </c>
      <c r="F8" s="99">
        <f>VALUE(F5)</f>
        <v>12</v>
      </c>
      <c r="G8" s="104">
        <f aca="true" t="shared" si="1" ref="G8:G36">ROUND(PRODUCT(600,C8,D8,)/PRODUCT(E8,F8),1)</f>
        <v>65</v>
      </c>
      <c r="H8" s="101">
        <f aca="true" t="shared" si="2" ref="H8:H36">O8/G8</f>
        <v>9</v>
      </c>
      <c r="I8" s="101">
        <f aca="true" t="shared" si="3" ref="I8:I36">PRODUCT(E8,F8)/10</f>
        <v>18</v>
      </c>
      <c r="J8" s="169">
        <v>100</v>
      </c>
      <c r="K8" s="102">
        <f aca="true" t="shared" si="4" ref="K8:K36">PRODUCT(E8,2,J8)/10000</f>
        <v>0.3</v>
      </c>
      <c r="L8" s="103">
        <f aca="true" t="shared" si="5" ref="L8:L36">PRODUCT(G8,K8)</f>
        <v>19.5</v>
      </c>
      <c r="M8" s="101">
        <f>U3/L8</f>
        <v>30.76923076923077</v>
      </c>
      <c r="N8" s="104">
        <f aca="true" t="shared" si="6" ref="N8:N36">(J8*2)/(F8/0.06)</f>
        <v>1</v>
      </c>
      <c r="O8" s="100">
        <f aca="true" t="shared" si="7" ref="O8:O36">L8*ROUNDDOWN(M8,0)</f>
        <v>585</v>
      </c>
      <c r="P8" s="100">
        <f>U3-(L8*ROUNDDOWN(M8,0))</f>
        <v>15</v>
      </c>
      <c r="Q8" s="105" t="str">
        <f aca="true" t="shared" si="8" ref="Q8:Q36">TEXT(N8/1440,"чч:мм:сс")</f>
        <v>00:01:00</v>
      </c>
      <c r="R8" s="105" t="str">
        <f aca="true" t="shared" si="9" ref="R8:R36">TEXT(ROUNDDOWN(M8,0)*N8/1440,"чч:мм:сс")</f>
        <v>00:30:00</v>
      </c>
      <c r="S8" s="37">
        <f aca="true" t="shared" si="10" ref="S8:S36">O8*T8/100</f>
        <v>3.6</v>
      </c>
      <c r="T8" s="92">
        <f>100/G8*S5</f>
        <v>0.6153846153846154</v>
      </c>
      <c r="U8" s="95">
        <f aca="true" t="shared" si="11" ref="U8:U36">O8*V8/100</f>
        <v>0.054000000000000006</v>
      </c>
      <c r="V8" s="92">
        <f>100/G8*U5</f>
        <v>0.009230769230769232</v>
      </c>
      <c r="W8" s="108">
        <f aca="true" t="shared" si="12" ref="W8:W36">O8*X8/100</f>
        <v>4.5</v>
      </c>
      <c r="X8" s="106">
        <f>100/G8*W5</f>
        <v>0.7692307692307693</v>
      </c>
    </row>
    <row r="9" spans="1:24" s="1" customFormat="1" ht="44.25" customHeight="1">
      <c r="A9" s="146"/>
      <c r="B9" s="96">
        <f>VALUE(B5)</f>
        <v>2</v>
      </c>
      <c r="C9" s="97">
        <f t="shared" si="0"/>
        <v>0.65</v>
      </c>
      <c r="D9" s="98">
        <v>30</v>
      </c>
      <c r="E9" s="98">
        <v>15</v>
      </c>
      <c r="F9" s="99">
        <f>VALUE(F5)</f>
        <v>12</v>
      </c>
      <c r="G9" s="104">
        <f t="shared" si="1"/>
        <v>65</v>
      </c>
      <c r="H9" s="101">
        <f t="shared" si="2"/>
        <v>9</v>
      </c>
      <c r="I9" s="101">
        <f t="shared" si="3"/>
        <v>18</v>
      </c>
      <c r="J9" s="169">
        <v>150</v>
      </c>
      <c r="K9" s="102">
        <f t="shared" si="4"/>
        <v>0.45</v>
      </c>
      <c r="L9" s="103">
        <f t="shared" si="5"/>
        <v>29.25</v>
      </c>
      <c r="M9" s="101">
        <f>U3/L9</f>
        <v>20.512820512820515</v>
      </c>
      <c r="N9" s="104">
        <f t="shared" si="6"/>
        <v>1.5</v>
      </c>
      <c r="O9" s="100">
        <f t="shared" si="7"/>
        <v>585</v>
      </c>
      <c r="P9" s="100">
        <f>U3-(L9*ROUNDDOWN(M9,0))</f>
        <v>15</v>
      </c>
      <c r="Q9" s="105" t="str">
        <f t="shared" si="8"/>
        <v>00:01:30</v>
      </c>
      <c r="R9" s="105" t="str">
        <f t="shared" si="9"/>
        <v>00:30:00</v>
      </c>
      <c r="S9" s="37">
        <f t="shared" si="10"/>
        <v>3.6</v>
      </c>
      <c r="T9" s="92">
        <f>100/G9*S5</f>
        <v>0.6153846153846154</v>
      </c>
      <c r="U9" s="95">
        <f t="shared" si="11"/>
        <v>0.054000000000000006</v>
      </c>
      <c r="V9" s="92">
        <f>100/G9*U5</f>
        <v>0.009230769230769232</v>
      </c>
      <c r="W9" s="108">
        <f t="shared" si="12"/>
        <v>4.5</v>
      </c>
      <c r="X9" s="106">
        <f>100/G9*W5</f>
        <v>0.7692307692307693</v>
      </c>
    </row>
    <row r="10" spans="1:24" s="1" customFormat="1" ht="44.25" customHeight="1">
      <c r="A10" s="146"/>
      <c r="B10" s="96">
        <f>VALUE(B5)</f>
        <v>2</v>
      </c>
      <c r="C10" s="97">
        <f t="shared" si="0"/>
        <v>0.65</v>
      </c>
      <c r="D10" s="98">
        <v>30</v>
      </c>
      <c r="E10" s="98">
        <v>15</v>
      </c>
      <c r="F10" s="99">
        <f>VALUE(F5)</f>
        <v>12</v>
      </c>
      <c r="G10" s="104">
        <f t="shared" si="1"/>
        <v>65</v>
      </c>
      <c r="H10" s="101">
        <f t="shared" si="2"/>
        <v>9</v>
      </c>
      <c r="I10" s="101">
        <f t="shared" si="3"/>
        <v>18</v>
      </c>
      <c r="J10" s="169">
        <v>200</v>
      </c>
      <c r="K10" s="102">
        <f t="shared" si="4"/>
        <v>0.6</v>
      </c>
      <c r="L10" s="103">
        <f t="shared" si="5"/>
        <v>39</v>
      </c>
      <c r="M10" s="101">
        <f>U3/L10</f>
        <v>15.384615384615385</v>
      </c>
      <c r="N10" s="104">
        <f t="shared" si="6"/>
        <v>2</v>
      </c>
      <c r="O10" s="100">
        <f t="shared" si="7"/>
        <v>585</v>
      </c>
      <c r="P10" s="100">
        <f>U3-(L10*ROUNDDOWN(M10,0))</f>
        <v>15</v>
      </c>
      <c r="Q10" s="105" t="str">
        <f t="shared" si="8"/>
        <v>00:02:00</v>
      </c>
      <c r="R10" s="105" t="str">
        <f t="shared" si="9"/>
        <v>00:30:00</v>
      </c>
      <c r="S10" s="37">
        <f t="shared" si="10"/>
        <v>3.6</v>
      </c>
      <c r="T10" s="92">
        <f>100/G10*S5</f>
        <v>0.6153846153846154</v>
      </c>
      <c r="U10" s="95">
        <f t="shared" si="11"/>
        <v>0.054000000000000006</v>
      </c>
      <c r="V10" s="92">
        <f>100/G10*U5</f>
        <v>0.009230769230769232</v>
      </c>
      <c r="W10" s="108">
        <f t="shared" si="12"/>
        <v>4.5</v>
      </c>
      <c r="X10" s="106">
        <f>100/G10*W5</f>
        <v>0.7692307692307693</v>
      </c>
    </row>
    <row r="11" spans="1:24" s="1" customFormat="1" ht="44.25" customHeight="1">
      <c r="A11" s="146"/>
      <c r="B11" s="96">
        <f>VALUE(B5)</f>
        <v>2</v>
      </c>
      <c r="C11" s="97">
        <f t="shared" si="0"/>
        <v>0.65</v>
      </c>
      <c r="D11" s="98">
        <v>30</v>
      </c>
      <c r="E11" s="98">
        <v>15</v>
      </c>
      <c r="F11" s="99">
        <f>VALUE(F5)</f>
        <v>12</v>
      </c>
      <c r="G11" s="104">
        <f t="shared" si="1"/>
        <v>65</v>
      </c>
      <c r="H11" s="101">
        <f t="shared" si="2"/>
        <v>9</v>
      </c>
      <c r="I11" s="101">
        <f t="shared" si="3"/>
        <v>18</v>
      </c>
      <c r="J11" s="169">
        <v>250</v>
      </c>
      <c r="K11" s="102">
        <f t="shared" si="4"/>
        <v>0.75</v>
      </c>
      <c r="L11" s="103">
        <f t="shared" si="5"/>
        <v>48.75</v>
      </c>
      <c r="M11" s="101">
        <f>U3/L11</f>
        <v>12.307692307692308</v>
      </c>
      <c r="N11" s="104">
        <f t="shared" si="6"/>
        <v>2.5</v>
      </c>
      <c r="O11" s="100">
        <f t="shared" si="7"/>
        <v>585</v>
      </c>
      <c r="P11" s="100">
        <f>U3-(L11*ROUNDDOWN(M11,0))</f>
        <v>15</v>
      </c>
      <c r="Q11" s="105" t="str">
        <f t="shared" si="8"/>
        <v>00:02:30</v>
      </c>
      <c r="R11" s="105" t="str">
        <f t="shared" si="9"/>
        <v>00:30:00</v>
      </c>
      <c r="S11" s="37">
        <f t="shared" si="10"/>
        <v>3.6</v>
      </c>
      <c r="T11" s="92">
        <f>100/G11*S5</f>
        <v>0.6153846153846154</v>
      </c>
      <c r="U11" s="95">
        <f t="shared" si="11"/>
        <v>0.054000000000000006</v>
      </c>
      <c r="V11" s="92">
        <f>100/G11*U5</f>
        <v>0.009230769230769232</v>
      </c>
      <c r="W11" s="108">
        <f t="shared" si="12"/>
        <v>4.5</v>
      </c>
      <c r="X11" s="106">
        <f>100/G11*W5</f>
        <v>0.7692307692307693</v>
      </c>
    </row>
    <row r="12" spans="1:24" s="1" customFormat="1" ht="44.25" customHeight="1">
      <c r="A12" s="146"/>
      <c r="B12" s="96">
        <f>VALUE(B5)</f>
        <v>2</v>
      </c>
      <c r="C12" s="97">
        <f t="shared" si="0"/>
        <v>0.65</v>
      </c>
      <c r="D12" s="98">
        <v>30</v>
      </c>
      <c r="E12" s="98">
        <v>15</v>
      </c>
      <c r="F12" s="99">
        <f>VALUE(F5)</f>
        <v>12</v>
      </c>
      <c r="G12" s="104">
        <f t="shared" si="1"/>
        <v>65</v>
      </c>
      <c r="H12" s="101">
        <f t="shared" si="2"/>
        <v>9</v>
      </c>
      <c r="I12" s="101">
        <f t="shared" si="3"/>
        <v>18</v>
      </c>
      <c r="J12" s="169">
        <v>300</v>
      </c>
      <c r="K12" s="102">
        <f t="shared" si="4"/>
        <v>0.9</v>
      </c>
      <c r="L12" s="103">
        <f t="shared" si="5"/>
        <v>58.5</v>
      </c>
      <c r="M12" s="101">
        <f>U3/L12</f>
        <v>10.256410256410257</v>
      </c>
      <c r="N12" s="104">
        <f t="shared" si="6"/>
        <v>3</v>
      </c>
      <c r="O12" s="100">
        <f t="shared" si="7"/>
        <v>585</v>
      </c>
      <c r="P12" s="100">
        <f>U3-(L12*ROUNDDOWN(M12,0))</f>
        <v>15</v>
      </c>
      <c r="Q12" s="105" t="str">
        <f t="shared" si="8"/>
        <v>00:03:00</v>
      </c>
      <c r="R12" s="105" t="str">
        <f t="shared" si="9"/>
        <v>00:30:00</v>
      </c>
      <c r="S12" s="37">
        <f t="shared" si="10"/>
        <v>3.6</v>
      </c>
      <c r="T12" s="92">
        <f>100/G12*S5</f>
        <v>0.6153846153846154</v>
      </c>
      <c r="U12" s="95">
        <f t="shared" si="11"/>
        <v>0.054000000000000006</v>
      </c>
      <c r="V12" s="92">
        <f>100/G12*U5</f>
        <v>0.009230769230769232</v>
      </c>
      <c r="W12" s="108">
        <f t="shared" si="12"/>
        <v>4.5</v>
      </c>
      <c r="X12" s="106">
        <f>100/G12*W5</f>
        <v>0.7692307692307693</v>
      </c>
    </row>
    <row r="13" spans="1:24" s="1" customFormat="1" ht="44.25" customHeight="1">
      <c r="A13" s="147"/>
      <c r="B13" s="96">
        <f>VALUE(B5)</f>
        <v>2</v>
      </c>
      <c r="C13" s="97">
        <f t="shared" si="0"/>
        <v>0.65</v>
      </c>
      <c r="D13" s="98">
        <v>30</v>
      </c>
      <c r="E13" s="98">
        <v>15</v>
      </c>
      <c r="F13" s="99">
        <f>VALUE(F5)</f>
        <v>12</v>
      </c>
      <c r="G13" s="104">
        <f t="shared" si="1"/>
        <v>65</v>
      </c>
      <c r="H13" s="101">
        <f t="shared" si="2"/>
        <v>8.4</v>
      </c>
      <c r="I13" s="101">
        <f t="shared" si="3"/>
        <v>18</v>
      </c>
      <c r="J13" s="169">
        <v>350</v>
      </c>
      <c r="K13" s="102">
        <f t="shared" si="4"/>
        <v>1.05</v>
      </c>
      <c r="L13" s="103">
        <f t="shared" si="5"/>
        <v>68.25</v>
      </c>
      <c r="M13" s="101">
        <f>U3/L13</f>
        <v>8.791208791208792</v>
      </c>
      <c r="N13" s="104">
        <f t="shared" si="6"/>
        <v>3.5</v>
      </c>
      <c r="O13" s="100">
        <f t="shared" si="7"/>
        <v>546</v>
      </c>
      <c r="P13" s="100">
        <f>U3-(L13*ROUNDDOWN(M13,0))</f>
        <v>54</v>
      </c>
      <c r="Q13" s="105" t="str">
        <f t="shared" si="8"/>
        <v>00:03:30</v>
      </c>
      <c r="R13" s="105" t="str">
        <f t="shared" si="9"/>
        <v>00:28:00</v>
      </c>
      <c r="S13" s="37">
        <f t="shared" si="10"/>
        <v>3.36</v>
      </c>
      <c r="T13" s="92">
        <f>100/G13*S5</f>
        <v>0.6153846153846154</v>
      </c>
      <c r="U13" s="95">
        <f t="shared" si="11"/>
        <v>0.0504</v>
      </c>
      <c r="V13" s="92">
        <f>100/G13*U5</f>
        <v>0.009230769230769232</v>
      </c>
      <c r="W13" s="108">
        <f t="shared" si="12"/>
        <v>4.2</v>
      </c>
      <c r="X13" s="106">
        <f>100/G13*W5</f>
        <v>0.7692307692307693</v>
      </c>
    </row>
    <row r="14" spans="1:24" s="1" customFormat="1" ht="44.25" customHeight="1">
      <c r="A14" s="147"/>
      <c r="B14" s="96">
        <f>VALUE(B5)</f>
        <v>2</v>
      </c>
      <c r="C14" s="97">
        <f t="shared" si="0"/>
        <v>0.65</v>
      </c>
      <c r="D14" s="98">
        <v>30</v>
      </c>
      <c r="E14" s="98">
        <v>15</v>
      </c>
      <c r="F14" s="99">
        <f>VALUE(F5)</f>
        <v>12</v>
      </c>
      <c r="G14" s="104">
        <f t="shared" si="1"/>
        <v>65</v>
      </c>
      <c r="H14" s="101">
        <f t="shared" si="2"/>
        <v>8.4</v>
      </c>
      <c r="I14" s="101">
        <f t="shared" si="3"/>
        <v>18</v>
      </c>
      <c r="J14" s="169">
        <v>400</v>
      </c>
      <c r="K14" s="102">
        <f t="shared" si="4"/>
        <v>1.2</v>
      </c>
      <c r="L14" s="103">
        <f t="shared" si="5"/>
        <v>78</v>
      </c>
      <c r="M14" s="101">
        <f>U3/L14</f>
        <v>7.6923076923076925</v>
      </c>
      <c r="N14" s="104">
        <f t="shared" si="6"/>
        <v>4</v>
      </c>
      <c r="O14" s="100">
        <f t="shared" si="7"/>
        <v>546</v>
      </c>
      <c r="P14" s="100">
        <f>U3-(L14*ROUNDDOWN(M14,0))</f>
        <v>54</v>
      </c>
      <c r="Q14" s="105" t="str">
        <f t="shared" si="8"/>
        <v>00:04:00</v>
      </c>
      <c r="R14" s="105" t="str">
        <f t="shared" si="9"/>
        <v>00:28:00</v>
      </c>
      <c r="S14" s="37">
        <f t="shared" si="10"/>
        <v>3.36</v>
      </c>
      <c r="T14" s="92">
        <f>100/G14*S5</f>
        <v>0.6153846153846154</v>
      </c>
      <c r="U14" s="95">
        <f t="shared" si="11"/>
        <v>0.0504</v>
      </c>
      <c r="V14" s="92">
        <f>100/G14*U5</f>
        <v>0.009230769230769232</v>
      </c>
      <c r="W14" s="108">
        <f t="shared" si="12"/>
        <v>4.2</v>
      </c>
      <c r="X14" s="106">
        <f>100/G14*W5</f>
        <v>0.7692307692307693</v>
      </c>
    </row>
    <row r="15" spans="1:24" s="1" customFormat="1" ht="44.25" customHeight="1">
      <c r="A15" s="147"/>
      <c r="B15" s="96">
        <f>VALUE(B5)</f>
        <v>2</v>
      </c>
      <c r="C15" s="97">
        <f t="shared" si="0"/>
        <v>0.65</v>
      </c>
      <c r="D15" s="98">
        <v>30</v>
      </c>
      <c r="E15" s="98">
        <v>15</v>
      </c>
      <c r="F15" s="99">
        <f>VALUE(F5)</f>
        <v>12</v>
      </c>
      <c r="G15" s="104">
        <f t="shared" si="1"/>
        <v>65</v>
      </c>
      <c r="H15" s="101">
        <f t="shared" si="2"/>
        <v>8.1</v>
      </c>
      <c r="I15" s="101">
        <f t="shared" si="3"/>
        <v>18</v>
      </c>
      <c r="J15" s="169">
        <v>450</v>
      </c>
      <c r="K15" s="102">
        <f t="shared" si="4"/>
        <v>1.35</v>
      </c>
      <c r="L15" s="103">
        <f t="shared" si="5"/>
        <v>87.75</v>
      </c>
      <c r="M15" s="101">
        <f>U3/L15</f>
        <v>6.837606837606837</v>
      </c>
      <c r="N15" s="104">
        <f t="shared" si="6"/>
        <v>4.5</v>
      </c>
      <c r="O15" s="100">
        <f t="shared" si="7"/>
        <v>526.5</v>
      </c>
      <c r="P15" s="100">
        <f>U3-(L15*ROUNDDOWN(M15,0))</f>
        <v>73.5</v>
      </c>
      <c r="Q15" s="105" t="str">
        <f t="shared" si="8"/>
        <v>00:04:30</v>
      </c>
      <c r="R15" s="105" t="str">
        <f t="shared" si="9"/>
        <v>00:27:00</v>
      </c>
      <c r="S15" s="37">
        <f t="shared" si="10"/>
        <v>3.24</v>
      </c>
      <c r="T15" s="92">
        <f>100/G15*S5</f>
        <v>0.6153846153846154</v>
      </c>
      <c r="U15" s="95">
        <f t="shared" si="11"/>
        <v>0.048600000000000004</v>
      </c>
      <c r="V15" s="92">
        <f>100/G15*U5</f>
        <v>0.009230769230769232</v>
      </c>
      <c r="W15" s="108">
        <f t="shared" si="12"/>
        <v>4.05</v>
      </c>
      <c r="X15" s="106">
        <f>100/G15*W5</f>
        <v>0.7692307692307693</v>
      </c>
    </row>
    <row r="16" spans="1:24" s="1" customFormat="1" ht="44.25" customHeight="1">
      <c r="A16" s="147"/>
      <c r="B16" s="96">
        <f>VALUE(B5)</f>
        <v>2</v>
      </c>
      <c r="C16" s="97">
        <f t="shared" si="0"/>
        <v>0.65</v>
      </c>
      <c r="D16" s="98">
        <v>30</v>
      </c>
      <c r="E16" s="98">
        <v>15</v>
      </c>
      <c r="F16" s="99">
        <f>VALUE(F5)</f>
        <v>12</v>
      </c>
      <c r="G16" s="104">
        <f t="shared" si="1"/>
        <v>65</v>
      </c>
      <c r="H16" s="101">
        <f t="shared" si="2"/>
        <v>9</v>
      </c>
      <c r="I16" s="101">
        <f t="shared" si="3"/>
        <v>18</v>
      </c>
      <c r="J16" s="169">
        <v>500</v>
      </c>
      <c r="K16" s="102">
        <f t="shared" si="4"/>
        <v>1.5</v>
      </c>
      <c r="L16" s="103">
        <f t="shared" si="5"/>
        <v>97.5</v>
      </c>
      <c r="M16" s="101">
        <f>U3/L16</f>
        <v>6.153846153846154</v>
      </c>
      <c r="N16" s="104">
        <f t="shared" si="6"/>
        <v>5</v>
      </c>
      <c r="O16" s="100">
        <f t="shared" si="7"/>
        <v>585</v>
      </c>
      <c r="P16" s="100">
        <f>U3-(L16*ROUNDDOWN(M16,0))</f>
        <v>15</v>
      </c>
      <c r="Q16" s="105" t="str">
        <f t="shared" si="8"/>
        <v>00:05:00</v>
      </c>
      <c r="R16" s="105" t="str">
        <f t="shared" si="9"/>
        <v>00:30:00</v>
      </c>
      <c r="S16" s="37">
        <f t="shared" si="10"/>
        <v>3.6</v>
      </c>
      <c r="T16" s="92">
        <f>100/G16*S5</f>
        <v>0.6153846153846154</v>
      </c>
      <c r="U16" s="95">
        <f t="shared" si="11"/>
        <v>0.054000000000000006</v>
      </c>
      <c r="V16" s="92">
        <f>100/G16*U5</f>
        <v>0.009230769230769232</v>
      </c>
      <c r="W16" s="108">
        <f t="shared" si="12"/>
        <v>4.5</v>
      </c>
      <c r="X16" s="106">
        <f>100/G16*W5</f>
        <v>0.7692307692307693</v>
      </c>
    </row>
    <row r="17" spans="1:24" s="1" customFormat="1" ht="44.25" customHeight="1">
      <c r="A17" s="147"/>
      <c r="B17" s="96">
        <f>VALUE(B5)</f>
        <v>2</v>
      </c>
      <c r="C17" s="97">
        <f t="shared" si="0"/>
        <v>0.65</v>
      </c>
      <c r="D17" s="98">
        <v>30</v>
      </c>
      <c r="E17" s="98">
        <v>15</v>
      </c>
      <c r="F17" s="99">
        <f>VALUE(F5)</f>
        <v>12</v>
      </c>
      <c r="G17" s="104">
        <f t="shared" si="1"/>
        <v>65</v>
      </c>
      <c r="H17" s="101">
        <f t="shared" si="2"/>
        <v>8.25</v>
      </c>
      <c r="I17" s="101">
        <f t="shared" si="3"/>
        <v>18</v>
      </c>
      <c r="J17" s="169">
        <v>550</v>
      </c>
      <c r="K17" s="102">
        <f t="shared" si="4"/>
        <v>1.65</v>
      </c>
      <c r="L17" s="103">
        <f t="shared" si="5"/>
        <v>107.25</v>
      </c>
      <c r="M17" s="101">
        <f>U3/L17</f>
        <v>5.594405594405594</v>
      </c>
      <c r="N17" s="104">
        <f t="shared" si="6"/>
        <v>5.5</v>
      </c>
      <c r="O17" s="100">
        <f t="shared" si="7"/>
        <v>536.25</v>
      </c>
      <c r="P17" s="100">
        <f>U3-(L17*ROUNDDOWN(M17,0))</f>
        <v>63.75</v>
      </c>
      <c r="Q17" s="105" t="str">
        <f t="shared" si="8"/>
        <v>00:05:30</v>
      </c>
      <c r="R17" s="105" t="str">
        <f t="shared" si="9"/>
        <v>00:27:30</v>
      </c>
      <c r="S17" s="37">
        <f t="shared" si="10"/>
        <v>3.3</v>
      </c>
      <c r="T17" s="92">
        <f>100/G17*S5</f>
        <v>0.6153846153846154</v>
      </c>
      <c r="U17" s="95">
        <f t="shared" si="11"/>
        <v>0.0495</v>
      </c>
      <c r="V17" s="92">
        <f>100/G17*U5</f>
        <v>0.009230769230769232</v>
      </c>
      <c r="W17" s="108">
        <f t="shared" si="12"/>
        <v>4.125</v>
      </c>
      <c r="X17" s="106">
        <f>100/G17*W5</f>
        <v>0.7692307692307693</v>
      </c>
    </row>
    <row r="18" spans="1:24" s="1" customFormat="1" ht="44.25" customHeight="1">
      <c r="A18" s="147"/>
      <c r="B18" s="96">
        <f>VALUE(B5)</f>
        <v>2</v>
      </c>
      <c r="C18" s="97">
        <f t="shared" si="0"/>
        <v>0.65</v>
      </c>
      <c r="D18" s="98">
        <v>30</v>
      </c>
      <c r="E18" s="98">
        <v>15</v>
      </c>
      <c r="F18" s="99">
        <f>VALUE(F5)</f>
        <v>12</v>
      </c>
      <c r="G18" s="104">
        <f t="shared" si="1"/>
        <v>65</v>
      </c>
      <c r="H18" s="101">
        <f t="shared" si="2"/>
        <v>9</v>
      </c>
      <c r="I18" s="101">
        <f t="shared" si="3"/>
        <v>18</v>
      </c>
      <c r="J18" s="169">
        <v>600</v>
      </c>
      <c r="K18" s="102">
        <f t="shared" si="4"/>
        <v>1.8</v>
      </c>
      <c r="L18" s="103">
        <f t="shared" si="5"/>
        <v>117</v>
      </c>
      <c r="M18" s="101">
        <f>U3/L18</f>
        <v>5.128205128205129</v>
      </c>
      <c r="N18" s="104">
        <f t="shared" si="6"/>
        <v>6</v>
      </c>
      <c r="O18" s="100">
        <f t="shared" si="7"/>
        <v>585</v>
      </c>
      <c r="P18" s="100">
        <f>U3-(L18*ROUNDDOWN(M18,0))</f>
        <v>15</v>
      </c>
      <c r="Q18" s="105" t="str">
        <f t="shared" si="8"/>
        <v>00:06:00</v>
      </c>
      <c r="R18" s="105" t="str">
        <f t="shared" si="9"/>
        <v>00:30:00</v>
      </c>
      <c r="S18" s="37">
        <f t="shared" si="10"/>
        <v>3.6</v>
      </c>
      <c r="T18" s="92">
        <f>100/G18*S5</f>
        <v>0.6153846153846154</v>
      </c>
      <c r="U18" s="95">
        <f t="shared" si="11"/>
        <v>0.054000000000000006</v>
      </c>
      <c r="V18" s="92">
        <f>100/G18*U5</f>
        <v>0.009230769230769232</v>
      </c>
      <c r="W18" s="108">
        <f t="shared" si="12"/>
        <v>4.5</v>
      </c>
      <c r="X18" s="106">
        <f>100/G18*W5</f>
        <v>0.7692307692307693</v>
      </c>
    </row>
    <row r="19" spans="1:24" s="1" customFormat="1" ht="44.25" customHeight="1">
      <c r="A19" s="147"/>
      <c r="B19" s="96">
        <f>VALUE(B5)</f>
        <v>2</v>
      </c>
      <c r="C19" s="97">
        <f t="shared" si="0"/>
        <v>0.65</v>
      </c>
      <c r="D19" s="98">
        <v>30</v>
      </c>
      <c r="E19" s="98">
        <v>15</v>
      </c>
      <c r="F19" s="99">
        <f>VALUE(F5)</f>
        <v>12</v>
      </c>
      <c r="G19" s="104">
        <f t="shared" si="1"/>
        <v>65</v>
      </c>
      <c r="H19" s="101">
        <f t="shared" si="2"/>
        <v>7.8</v>
      </c>
      <c r="I19" s="101">
        <f t="shared" si="3"/>
        <v>18</v>
      </c>
      <c r="J19" s="169">
        <v>650</v>
      </c>
      <c r="K19" s="102">
        <f t="shared" si="4"/>
        <v>1.95</v>
      </c>
      <c r="L19" s="103">
        <f t="shared" si="5"/>
        <v>126.75</v>
      </c>
      <c r="M19" s="101">
        <f>U3/L19</f>
        <v>4.733727810650888</v>
      </c>
      <c r="N19" s="104">
        <f t="shared" si="6"/>
        <v>6.5</v>
      </c>
      <c r="O19" s="100">
        <f t="shared" si="7"/>
        <v>507</v>
      </c>
      <c r="P19" s="100">
        <f>U3-(L19*ROUNDDOWN(M19,0))</f>
        <v>93</v>
      </c>
      <c r="Q19" s="105" t="str">
        <f t="shared" si="8"/>
        <v>00:06:30</v>
      </c>
      <c r="R19" s="105" t="str">
        <f t="shared" si="9"/>
        <v>00:26:00</v>
      </c>
      <c r="S19" s="37">
        <f t="shared" si="10"/>
        <v>3.12</v>
      </c>
      <c r="T19" s="92">
        <f>100/G19*S5</f>
        <v>0.6153846153846154</v>
      </c>
      <c r="U19" s="95">
        <f t="shared" si="11"/>
        <v>0.04680000000000001</v>
      </c>
      <c r="V19" s="92">
        <f>100/G19*U5</f>
        <v>0.009230769230769232</v>
      </c>
      <c r="W19" s="108">
        <f t="shared" si="12"/>
        <v>3.9</v>
      </c>
      <c r="X19" s="106">
        <f>100/G19*W5</f>
        <v>0.7692307692307693</v>
      </c>
    </row>
    <row r="20" spans="1:24" s="1" customFormat="1" ht="44.25" customHeight="1">
      <c r="A20" s="147"/>
      <c r="B20" s="96">
        <f>VALUE(B5)</f>
        <v>2</v>
      </c>
      <c r="C20" s="97">
        <f t="shared" si="0"/>
        <v>0.65</v>
      </c>
      <c r="D20" s="98">
        <v>30</v>
      </c>
      <c r="E20" s="98">
        <v>15</v>
      </c>
      <c r="F20" s="99">
        <f>VALUE(F5)</f>
        <v>12</v>
      </c>
      <c r="G20" s="104">
        <f t="shared" si="1"/>
        <v>65</v>
      </c>
      <c r="H20" s="101">
        <f t="shared" si="2"/>
        <v>8.4</v>
      </c>
      <c r="I20" s="101">
        <f t="shared" si="3"/>
        <v>18</v>
      </c>
      <c r="J20" s="169">
        <v>700</v>
      </c>
      <c r="K20" s="102">
        <f t="shared" si="4"/>
        <v>2.1</v>
      </c>
      <c r="L20" s="103">
        <f t="shared" si="5"/>
        <v>136.5</v>
      </c>
      <c r="M20" s="101">
        <f>U3/L20</f>
        <v>4.395604395604396</v>
      </c>
      <c r="N20" s="104">
        <f t="shared" si="6"/>
        <v>7</v>
      </c>
      <c r="O20" s="100">
        <f t="shared" si="7"/>
        <v>546</v>
      </c>
      <c r="P20" s="100">
        <f>U3-(L20*ROUNDDOWN(M20,0))</f>
        <v>54</v>
      </c>
      <c r="Q20" s="105" t="str">
        <f t="shared" si="8"/>
        <v>00:07:00</v>
      </c>
      <c r="R20" s="105" t="str">
        <f t="shared" si="9"/>
        <v>00:28:00</v>
      </c>
      <c r="S20" s="37">
        <f t="shared" si="10"/>
        <v>3.36</v>
      </c>
      <c r="T20" s="92">
        <f>100/G20*S5</f>
        <v>0.6153846153846154</v>
      </c>
      <c r="U20" s="95">
        <f t="shared" si="11"/>
        <v>0.0504</v>
      </c>
      <c r="V20" s="92">
        <f>100/G20*U5</f>
        <v>0.009230769230769232</v>
      </c>
      <c r="W20" s="108">
        <f t="shared" si="12"/>
        <v>4.2</v>
      </c>
      <c r="X20" s="106">
        <f>100/G20*W5</f>
        <v>0.7692307692307693</v>
      </c>
    </row>
    <row r="21" spans="1:24" s="1" customFormat="1" ht="44.25" customHeight="1">
      <c r="A21" s="147"/>
      <c r="B21" s="96">
        <f>VALUE(B5)</f>
        <v>2</v>
      </c>
      <c r="C21" s="97">
        <f t="shared" si="0"/>
        <v>0.65</v>
      </c>
      <c r="D21" s="98">
        <v>30</v>
      </c>
      <c r="E21" s="98">
        <v>15</v>
      </c>
      <c r="F21" s="99">
        <f>VALUE(F5)</f>
        <v>12</v>
      </c>
      <c r="G21" s="104">
        <f t="shared" si="1"/>
        <v>65</v>
      </c>
      <c r="H21" s="101">
        <f t="shared" si="2"/>
        <v>9</v>
      </c>
      <c r="I21" s="101">
        <f t="shared" si="3"/>
        <v>18</v>
      </c>
      <c r="J21" s="169">
        <v>750</v>
      </c>
      <c r="K21" s="102">
        <f t="shared" si="4"/>
        <v>2.25</v>
      </c>
      <c r="L21" s="103">
        <f t="shared" si="5"/>
        <v>146.25</v>
      </c>
      <c r="M21" s="101">
        <f>U3/L21</f>
        <v>4.102564102564102</v>
      </c>
      <c r="N21" s="104">
        <f t="shared" si="6"/>
        <v>7.5</v>
      </c>
      <c r="O21" s="100">
        <f t="shared" si="7"/>
        <v>585</v>
      </c>
      <c r="P21" s="100">
        <f>U3-(L21*ROUNDDOWN(M21,0))</f>
        <v>15</v>
      </c>
      <c r="Q21" s="105" t="str">
        <f t="shared" si="8"/>
        <v>00:07:30</v>
      </c>
      <c r="R21" s="105" t="str">
        <f t="shared" si="9"/>
        <v>00:30:00</v>
      </c>
      <c r="S21" s="37">
        <f t="shared" si="10"/>
        <v>3.6</v>
      </c>
      <c r="T21" s="92">
        <f>100/G21*S5</f>
        <v>0.6153846153846154</v>
      </c>
      <c r="U21" s="95">
        <f t="shared" si="11"/>
        <v>0.054000000000000006</v>
      </c>
      <c r="V21" s="92">
        <f>100/G21*U5</f>
        <v>0.009230769230769232</v>
      </c>
      <c r="W21" s="108">
        <f t="shared" si="12"/>
        <v>4.5</v>
      </c>
      <c r="X21" s="106">
        <f>100/G21*W5</f>
        <v>0.7692307692307693</v>
      </c>
    </row>
    <row r="22" spans="1:24" s="1" customFormat="1" ht="44.25" customHeight="1">
      <c r="A22" s="147"/>
      <c r="B22" s="96">
        <f>VALUE(B5)</f>
        <v>2</v>
      </c>
      <c r="C22" s="97">
        <f t="shared" si="0"/>
        <v>0.65</v>
      </c>
      <c r="D22" s="98">
        <v>30</v>
      </c>
      <c r="E22" s="98">
        <v>15</v>
      </c>
      <c r="F22" s="99">
        <f>VALUE(F5)</f>
        <v>12</v>
      </c>
      <c r="G22" s="104">
        <f t="shared" si="1"/>
        <v>65</v>
      </c>
      <c r="H22" s="101">
        <f t="shared" si="2"/>
        <v>7.2</v>
      </c>
      <c r="I22" s="101">
        <f t="shared" si="3"/>
        <v>18</v>
      </c>
      <c r="J22" s="169">
        <v>800</v>
      </c>
      <c r="K22" s="102">
        <f t="shared" si="4"/>
        <v>2.4</v>
      </c>
      <c r="L22" s="103">
        <f t="shared" si="5"/>
        <v>156</v>
      </c>
      <c r="M22" s="101">
        <f>U3/L22</f>
        <v>3.8461538461538463</v>
      </c>
      <c r="N22" s="104">
        <f t="shared" si="6"/>
        <v>8</v>
      </c>
      <c r="O22" s="100">
        <f t="shared" si="7"/>
        <v>468</v>
      </c>
      <c r="P22" s="100">
        <f>U3-(L22*ROUNDDOWN(M22,0))</f>
        <v>132</v>
      </c>
      <c r="Q22" s="105" t="str">
        <f t="shared" si="8"/>
        <v>00:08:00</v>
      </c>
      <c r="R22" s="105" t="str">
        <f t="shared" si="9"/>
        <v>00:24:00</v>
      </c>
      <c r="S22" s="37">
        <f t="shared" si="10"/>
        <v>2.88</v>
      </c>
      <c r="T22" s="92">
        <f>100/G22*S5</f>
        <v>0.6153846153846154</v>
      </c>
      <c r="U22" s="95">
        <f t="shared" si="11"/>
        <v>0.0432</v>
      </c>
      <c r="V22" s="92">
        <f>100/G22*U5</f>
        <v>0.009230769230769232</v>
      </c>
      <c r="W22" s="108">
        <f t="shared" si="12"/>
        <v>3.6</v>
      </c>
      <c r="X22" s="106">
        <f>100/G22*W5</f>
        <v>0.7692307692307693</v>
      </c>
    </row>
    <row r="23" spans="1:24" s="1" customFormat="1" ht="44.25" customHeight="1">
      <c r="A23" s="147"/>
      <c r="B23" s="96">
        <f>VALUE(B5)</f>
        <v>2</v>
      </c>
      <c r="C23" s="97">
        <f t="shared" si="0"/>
        <v>0.65</v>
      </c>
      <c r="D23" s="98">
        <v>30</v>
      </c>
      <c r="E23" s="98">
        <v>15</v>
      </c>
      <c r="F23" s="99">
        <f>VALUE(F5)</f>
        <v>12</v>
      </c>
      <c r="G23" s="104">
        <f t="shared" si="1"/>
        <v>65</v>
      </c>
      <c r="H23" s="101">
        <f t="shared" si="2"/>
        <v>7.65</v>
      </c>
      <c r="I23" s="101">
        <f t="shared" si="3"/>
        <v>18</v>
      </c>
      <c r="J23" s="169">
        <v>850</v>
      </c>
      <c r="K23" s="102">
        <f t="shared" si="4"/>
        <v>2.55</v>
      </c>
      <c r="L23" s="103">
        <f t="shared" si="5"/>
        <v>165.75</v>
      </c>
      <c r="M23" s="101">
        <f>U3/L23</f>
        <v>3.6199095022624435</v>
      </c>
      <c r="N23" s="104">
        <f t="shared" si="6"/>
        <v>8.5</v>
      </c>
      <c r="O23" s="100">
        <f t="shared" si="7"/>
        <v>497.25</v>
      </c>
      <c r="P23" s="100">
        <f>U3-(L23*ROUNDDOWN(M23,0))</f>
        <v>102.75</v>
      </c>
      <c r="Q23" s="105" t="str">
        <f t="shared" si="8"/>
        <v>00:08:30</v>
      </c>
      <c r="R23" s="105" t="str">
        <f t="shared" si="9"/>
        <v>00:25:30</v>
      </c>
      <c r="S23" s="37">
        <f t="shared" si="10"/>
        <v>3.06</v>
      </c>
      <c r="T23" s="92">
        <f>100/G23*S5</f>
        <v>0.6153846153846154</v>
      </c>
      <c r="U23" s="95">
        <f t="shared" si="11"/>
        <v>0.04590000000000001</v>
      </c>
      <c r="V23" s="92">
        <f>100/G23*U5</f>
        <v>0.009230769230769232</v>
      </c>
      <c r="W23" s="108">
        <f t="shared" si="12"/>
        <v>3.825</v>
      </c>
      <c r="X23" s="106">
        <f>100/G23*W5</f>
        <v>0.7692307692307693</v>
      </c>
    </row>
    <row r="24" spans="1:24" s="1" customFormat="1" ht="44.25" customHeight="1">
      <c r="A24" s="147"/>
      <c r="B24" s="96">
        <f>VALUE(B5)</f>
        <v>2</v>
      </c>
      <c r="C24" s="97">
        <f t="shared" si="0"/>
        <v>0.65</v>
      </c>
      <c r="D24" s="98">
        <v>30</v>
      </c>
      <c r="E24" s="98">
        <v>15</v>
      </c>
      <c r="F24" s="99">
        <f>VALUE(F5)</f>
        <v>12</v>
      </c>
      <c r="G24" s="104">
        <f t="shared" si="1"/>
        <v>65</v>
      </c>
      <c r="H24" s="101">
        <f t="shared" si="2"/>
        <v>8.1</v>
      </c>
      <c r="I24" s="101">
        <f t="shared" si="3"/>
        <v>18</v>
      </c>
      <c r="J24" s="169">
        <v>900</v>
      </c>
      <c r="K24" s="102">
        <f t="shared" si="4"/>
        <v>2.7</v>
      </c>
      <c r="L24" s="103">
        <f t="shared" si="5"/>
        <v>175.5</v>
      </c>
      <c r="M24" s="101">
        <f>U3/L24</f>
        <v>3.4188034188034186</v>
      </c>
      <c r="N24" s="104">
        <f t="shared" si="6"/>
        <v>9</v>
      </c>
      <c r="O24" s="100">
        <f t="shared" si="7"/>
        <v>526.5</v>
      </c>
      <c r="P24" s="100">
        <f>U3-(L24*ROUNDDOWN(M24,0))</f>
        <v>73.5</v>
      </c>
      <c r="Q24" s="105" t="str">
        <f t="shared" si="8"/>
        <v>00:09:00</v>
      </c>
      <c r="R24" s="105" t="str">
        <f t="shared" si="9"/>
        <v>00:27:00</v>
      </c>
      <c r="S24" s="37">
        <f t="shared" si="10"/>
        <v>3.24</v>
      </c>
      <c r="T24" s="92">
        <f>100/G24*S5</f>
        <v>0.6153846153846154</v>
      </c>
      <c r="U24" s="95">
        <f t="shared" si="11"/>
        <v>0.048600000000000004</v>
      </c>
      <c r="V24" s="92">
        <f>100/G24*U5</f>
        <v>0.009230769230769232</v>
      </c>
      <c r="W24" s="108">
        <f t="shared" si="12"/>
        <v>4.05</v>
      </c>
      <c r="X24" s="106">
        <f>100/G24*W5</f>
        <v>0.7692307692307693</v>
      </c>
    </row>
    <row r="25" spans="1:24" s="1" customFormat="1" ht="44.25" customHeight="1">
      <c r="A25" s="147"/>
      <c r="B25" s="96">
        <f>VALUE(B5)</f>
        <v>2</v>
      </c>
      <c r="C25" s="97">
        <f t="shared" si="0"/>
        <v>0.65</v>
      </c>
      <c r="D25" s="98">
        <v>30</v>
      </c>
      <c r="E25" s="98">
        <v>15</v>
      </c>
      <c r="F25" s="99">
        <f>VALUE(F5)</f>
        <v>12</v>
      </c>
      <c r="G25" s="104">
        <f t="shared" si="1"/>
        <v>65</v>
      </c>
      <c r="H25" s="101">
        <f t="shared" si="2"/>
        <v>8.55</v>
      </c>
      <c r="I25" s="101">
        <f t="shared" si="3"/>
        <v>18</v>
      </c>
      <c r="J25" s="169">
        <v>950</v>
      </c>
      <c r="K25" s="102">
        <f t="shared" si="4"/>
        <v>2.85</v>
      </c>
      <c r="L25" s="103">
        <f t="shared" si="5"/>
        <v>185.25</v>
      </c>
      <c r="M25" s="101">
        <f>U3/L25</f>
        <v>3.2388663967611335</v>
      </c>
      <c r="N25" s="104">
        <f t="shared" si="6"/>
        <v>9.5</v>
      </c>
      <c r="O25" s="100">
        <f t="shared" si="7"/>
        <v>555.75</v>
      </c>
      <c r="P25" s="100">
        <f>U3-(L25*ROUNDDOWN(M25,0))</f>
        <v>44.25</v>
      </c>
      <c r="Q25" s="105" t="str">
        <f t="shared" si="8"/>
        <v>00:09:30</v>
      </c>
      <c r="R25" s="105" t="str">
        <f t="shared" si="9"/>
        <v>00:28:30</v>
      </c>
      <c r="S25" s="37">
        <f t="shared" si="10"/>
        <v>3.42</v>
      </c>
      <c r="T25" s="92">
        <f>100/G25*S5</f>
        <v>0.6153846153846154</v>
      </c>
      <c r="U25" s="95">
        <f t="shared" si="11"/>
        <v>0.051300000000000005</v>
      </c>
      <c r="V25" s="92">
        <f>100/G25*U5</f>
        <v>0.009230769230769232</v>
      </c>
      <c r="W25" s="108">
        <f t="shared" si="12"/>
        <v>4.275</v>
      </c>
      <c r="X25" s="106">
        <f>100/G25*W5</f>
        <v>0.7692307692307693</v>
      </c>
    </row>
    <row r="26" spans="1:24" s="1" customFormat="1" ht="44.25" customHeight="1">
      <c r="A26" s="147"/>
      <c r="B26" s="96">
        <f>VALUE(B5)</f>
        <v>2</v>
      </c>
      <c r="C26" s="97">
        <f t="shared" si="0"/>
        <v>0.65</v>
      </c>
      <c r="D26" s="98">
        <v>30</v>
      </c>
      <c r="E26" s="98">
        <v>15</v>
      </c>
      <c r="F26" s="99">
        <f>VALUE(F5)</f>
        <v>12</v>
      </c>
      <c r="G26" s="104">
        <f t="shared" si="1"/>
        <v>65</v>
      </c>
      <c r="H26" s="101">
        <f t="shared" si="2"/>
        <v>9</v>
      </c>
      <c r="I26" s="101">
        <f t="shared" si="3"/>
        <v>18</v>
      </c>
      <c r="J26" s="169">
        <v>1000</v>
      </c>
      <c r="K26" s="102">
        <f t="shared" si="4"/>
        <v>3</v>
      </c>
      <c r="L26" s="103">
        <f t="shared" si="5"/>
        <v>195</v>
      </c>
      <c r="M26" s="101">
        <f>U3/L26</f>
        <v>3.076923076923077</v>
      </c>
      <c r="N26" s="104">
        <f t="shared" si="6"/>
        <v>10</v>
      </c>
      <c r="O26" s="100">
        <f t="shared" si="7"/>
        <v>585</v>
      </c>
      <c r="P26" s="100">
        <f>U3-(L26*ROUNDDOWN(M26,0))</f>
        <v>15</v>
      </c>
      <c r="Q26" s="105" t="str">
        <f t="shared" si="8"/>
        <v>00:10:00</v>
      </c>
      <c r="R26" s="105" t="str">
        <f t="shared" si="9"/>
        <v>00:30:00</v>
      </c>
      <c r="S26" s="37">
        <f t="shared" si="10"/>
        <v>3.6</v>
      </c>
      <c r="T26" s="92">
        <f>100/G26*S5</f>
        <v>0.6153846153846154</v>
      </c>
      <c r="U26" s="95">
        <f t="shared" si="11"/>
        <v>0.054000000000000006</v>
      </c>
      <c r="V26" s="92">
        <f>100/G26*U5</f>
        <v>0.009230769230769232</v>
      </c>
      <c r="W26" s="108">
        <f t="shared" si="12"/>
        <v>4.5</v>
      </c>
      <c r="X26" s="106">
        <f>100/G26*W5</f>
        <v>0.7692307692307693</v>
      </c>
    </row>
    <row r="27" spans="1:24" s="2" customFormat="1" ht="44.25" customHeight="1">
      <c r="A27" s="147"/>
      <c r="B27" s="96">
        <f>VALUE(B5)</f>
        <v>2</v>
      </c>
      <c r="C27" s="97">
        <f t="shared" si="0"/>
        <v>0.65</v>
      </c>
      <c r="D27" s="98">
        <v>30</v>
      </c>
      <c r="E27" s="98">
        <v>15</v>
      </c>
      <c r="F27" s="99">
        <f>VALUE(F5)</f>
        <v>12</v>
      </c>
      <c r="G27" s="104">
        <f t="shared" si="1"/>
        <v>65</v>
      </c>
      <c r="H27" s="101">
        <f t="shared" si="2"/>
        <v>6.3</v>
      </c>
      <c r="I27" s="101">
        <f t="shared" si="3"/>
        <v>18</v>
      </c>
      <c r="J27" s="169">
        <v>1050</v>
      </c>
      <c r="K27" s="102">
        <f t="shared" si="4"/>
        <v>3.15</v>
      </c>
      <c r="L27" s="103">
        <f t="shared" si="5"/>
        <v>204.75</v>
      </c>
      <c r="M27" s="101">
        <f>U3/L27</f>
        <v>2.93040293040293</v>
      </c>
      <c r="N27" s="104">
        <f t="shared" si="6"/>
        <v>10.5</v>
      </c>
      <c r="O27" s="100">
        <f t="shared" si="7"/>
        <v>409.5</v>
      </c>
      <c r="P27" s="100">
        <f>U3-(L27*ROUNDDOWN(M27,0))</f>
        <v>190.5</v>
      </c>
      <c r="Q27" s="105" t="str">
        <f t="shared" si="8"/>
        <v>00:10:30</v>
      </c>
      <c r="R27" s="105" t="str">
        <f t="shared" si="9"/>
        <v>00:21:00</v>
      </c>
      <c r="S27" s="37">
        <f t="shared" si="10"/>
        <v>2.52</v>
      </c>
      <c r="T27" s="92">
        <f>100/G27*S5</f>
        <v>0.6153846153846154</v>
      </c>
      <c r="U27" s="95">
        <f t="shared" si="11"/>
        <v>0.0378</v>
      </c>
      <c r="V27" s="92">
        <f>100/G27*U5</f>
        <v>0.009230769230769232</v>
      </c>
      <c r="W27" s="108">
        <f t="shared" si="12"/>
        <v>3.15</v>
      </c>
      <c r="X27" s="106">
        <f>100/G27*W5</f>
        <v>0.7692307692307693</v>
      </c>
    </row>
    <row r="28" spans="1:24" s="2" customFormat="1" ht="44.25" customHeight="1">
      <c r="A28" s="147"/>
      <c r="B28" s="96">
        <f>VALUE(B5)</f>
        <v>2</v>
      </c>
      <c r="C28" s="97">
        <f t="shared" si="0"/>
        <v>0.65</v>
      </c>
      <c r="D28" s="98">
        <v>30</v>
      </c>
      <c r="E28" s="98">
        <v>15</v>
      </c>
      <c r="F28" s="99">
        <f>VALUE(F5)</f>
        <v>12</v>
      </c>
      <c r="G28" s="104">
        <f t="shared" si="1"/>
        <v>65</v>
      </c>
      <c r="H28" s="101">
        <f t="shared" si="2"/>
        <v>6.6</v>
      </c>
      <c r="I28" s="101">
        <f t="shared" si="3"/>
        <v>18</v>
      </c>
      <c r="J28" s="169">
        <v>1100</v>
      </c>
      <c r="K28" s="102">
        <f t="shared" si="4"/>
        <v>3.3</v>
      </c>
      <c r="L28" s="103">
        <f t="shared" si="5"/>
        <v>214.5</v>
      </c>
      <c r="M28" s="101">
        <f>U3/L28</f>
        <v>2.797202797202797</v>
      </c>
      <c r="N28" s="104">
        <f t="shared" si="6"/>
        <v>11</v>
      </c>
      <c r="O28" s="100">
        <f t="shared" si="7"/>
        <v>429</v>
      </c>
      <c r="P28" s="100">
        <f>U3-(L28*ROUNDDOWN(M28,0))</f>
        <v>171</v>
      </c>
      <c r="Q28" s="105" t="str">
        <f t="shared" si="8"/>
        <v>00:11:00</v>
      </c>
      <c r="R28" s="105" t="str">
        <f t="shared" si="9"/>
        <v>00:22:00</v>
      </c>
      <c r="S28" s="37">
        <f t="shared" si="10"/>
        <v>2.64</v>
      </c>
      <c r="T28" s="92">
        <f>100/G28*S5</f>
        <v>0.6153846153846154</v>
      </c>
      <c r="U28" s="95">
        <f t="shared" si="11"/>
        <v>0.0396</v>
      </c>
      <c r="V28" s="92">
        <f>100/G28*U5</f>
        <v>0.009230769230769232</v>
      </c>
      <c r="W28" s="108">
        <f t="shared" si="12"/>
        <v>3.3</v>
      </c>
      <c r="X28" s="106">
        <f>100/G28*W5</f>
        <v>0.7692307692307693</v>
      </c>
    </row>
    <row r="29" spans="1:24" s="2" customFormat="1" ht="44.25" customHeight="1">
      <c r="A29" s="147"/>
      <c r="B29" s="96">
        <f>VALUE(B5)</f>
        <v>2</v>
      </c>
      <c r="C29" s="97">
        <f t="shared" si="0"/>
        <v>0.65</v>
      </c>
      <c r="D29" s="98">
        <v>30</v>
      </c>
      <c r="E29" s="98">
        <v>15</v>
      </c>
      <c r="F29" s="99">
        <f>VALUE(F5)</f>
        <v>12</v>
      </c>
      <c r="G29" s="104">
        <f t="shared" si="1"/>
        <v>65</v>
      </c>
      <c r="H29" s="101">
        <f t="shared" si="2"/>
        <v>6.9</v>
      </c>
      <c r="I29" s="101">
        <f t="shared" si="3"/>
        <v>18</v>
      </c>
      <c r="J29" s="169">
        <v>1150</v>
      </c>
      <c r="K29" s="102">
        <f t="shared" si="4"/>
        <v>3.45</v>
      </c>
      <c r="L29" s="103">
        <f t="shared" si="5"/>
        <v>224.25</v>
      </c>
      <c r="M29" s="101">
        <f>U3/L29</f>
        <v>2.6755852842809364</v>
      </c>
      <c r="N29" s="104">
        <f t="shared" si="6"/>
        <v>11.5</v>
      </c>
      <c r="O29" s="100">
        <f t="shared" si="7"/>
        <v>448.5</v>
      </c>
      <c r="P29" s="100">
        <f>U3-(L29*ROUNDDOWN(M29,0))</f>
        <v>151.5</v>
      </c>
      <c r="Q29" s="105" t="str">
        <f t="shared" si="8"/>
        <v>00:11:30</v>
      </c>
      <c r="R29" s="105" t="str">
        <f t="shared" si="9"/>
        <v>00:23:00</v>
      </c>
      <c r="S29" s="37">
        <f t="shared" si="10"/>
        <v>2.76</v>
      </c>
      <c r="T29" s="92">
        <f>100/G29*S5</f>
        <v>0.6153846153846154</v>
      </c>
      <c r="U29" s="95">
        <f t="shared" si="11"/>
        <v>0.041400000000000006</v>
      </c>
      <c r="V29" s="92">
        <f>100/G29*U5</f>
        <v>0.009230769230769232</v>
      </c>
      <c r="W29" s="108">
        <f t="shared" si="12"/>
        <v>3.45</v>
      </c>
      <c r="X29" s="106">
        <f>100/G29*W5</f>
        <v>0.7692307692307693</v>
      </c>
    </row>
    <row r="30" spans="1:24" s="2" customFormat="1" ht="44.25" customHeight="1">
      <c r="A30" s="147"/>
      <c r="B30" s="96">
        <f>VALUE(B5)</f>
        <v>2</v>
      </c>
      <c r="C30" s="97">
        <f t="shared" si="0"/>
        <v>0.65</v>
      </c>
      <c r="D30" s="98">
        <v>30</v>
      </c>
      <c r="E30" s="98">
        <v>15</v>
      </c>
      <c r="F30" s="99">
        <f>VALUE(F5)</f>
        <v>12</v>
      </c>
      <c r="G30" s="104">
        <f t="shared" si="1"/>
        <v>65</v>
      </c>
      <c r="H30" s="101">
        <f t="shared" si="2"/>
        <v>7.2</v>
      </c>
      <c r="I30" s="101">
        <f t="shared" si="3"/>
        <v>18</v>
      </c>
      <c r="J30" s="169">
        <v>1200</v>
      </c>
      <c r="K30" s="102">
        <f t="shared" si="4"/>
        <v>3.6</v>
      </c>
      <c r="L30" s="103">
        <f t="shared" si="5"/>
        <v>234</v>
      </c>
      <c r="M30" s="101">
        <f>U3/L30</f>
        <v>2.5641025641025643</v>
      </c>
      <c r="N30" s="104">
        <f t="shared" si="6"/>
        <v>12</v>
      </c>
      <c r="O30" s="100">
        <f t="shared" si="7"/>
        <v>468</v>
      </c>
      <c r="P30" s="100">
        <f>U3-(L30*ROUNDDOWN(M30,0))</f>
        <v>132</v>
      </c>
      <c r="Q30" s="105" t="str">
        <f t="shared" si="8"/>
        <v>00:12:00</v>
      </c>
      <c r="R30" s="105" t="str">
        <f t="shared" si="9"/>
        <v>00:24:00</v>
      </c>
      <c r="S30" s="37">
        <f t="shared" si="10"/>
        <v>2.88</v>
      </c>
      <c r="T30" s="92">
        <f>100/G30*S5</f>
        <v>0.6153846153846154</v>
      </c>
      <c r="U30" s="95">
        <f t="shared" si="11"/>
        <v>0.0432</v>
      </c>
      <c r="V30" s="92">
        <f>100/G30*U5</f>
        <v>0.009230769230769232</v>
      </c>
      <c r="W30" s="108">
        <f t="shared" si="12"/>
        <v>3.6</v>
      </c>
      <c r="X30" s="106">
        <f>100/G30*W5</f>
        <v>0.7692307692307693</v>
      </c>
    </row>
    <row r="31" spans="1:24" s="2" customFormat="1" ht="44.25" customHeight="1">
      <c r="A31" s="147"/>
      <c r="B31" s="96">
        <f>VALUE(B5)</f>
        <v>2</v>
      </c>
      <c r="C31" s="97">
        <f t="shared" si="0"/>
        <v>0.65</v>
      </c>
      <c r="D31" s="98">
        <v>30</v>
      </c>
      <c r="E31" s="98">
        <v>15</v>
      </c>
      <c r="F31" s="99">
        <f>VALUE(F5)</f>
        <v>12</v>
      </c>
      <c r="G31" s="104">
        <f t="shared" si="1"/>
        <v>65</v>
      </c>
      <c r="H31" s="101">
        <f t="shared" si="2"/>
        <v>7.5</v>
      </c>
      <c r="I31" s="101">
        <f t="shared" si="3"/>
        <v>18</v>
      </c>
      <c r="J31" s="169">
        <v>1250</v>
      </c>
      <c r="K31" s="102">
        <f t="shared" si="4"/>
        <v>3.75</v>
      </c>
      <c r="L31" s="103">
        <f t="shared" si="5"/>
        <v>243.75</v>
      </c>
      <c r="M31" s="101">
        <f>U3/L31</f>
        <v>2.4615384615384617</v>
      </c>
      <c r="N31" s="104">
        <f t="shared" si="6"/>
        <v>12.5</v>
      </c>
      <c r="O31" s="100">
        <f t="shared" si="7"/>
        <v>487.5</v>
      </c>
      <c r="P31" s="100">
        <f>U3-(L31*ROUNDDOWN(M31,0))</f>
        <v>112.5</v>
      </c>
      <c r="Q31" s="105" t="str">
        <f t="shared" si="8"/>
        <v>00:12:30</v>
      </c>
      <c r="R31" s="105" t="str">
        <f t="shared" si="9"/>
        <v>00:25:00</v>
      </c>
      <c r="S31" s="37">
        <f t="shared" si="10"/>
        <v>3</v>
      </c>
      <c r="T31" s="92">
        <f>100/G31*S5</f>
        <v>0.6153846153846154</v>
      </c>
      <c r="U31" s="95">
        <f t="shared" si="11"/>
        <v>0.045</v>
      </c>
      <c r="V31" s="92">
        <f>100/G31*U5</f>
        <v>0.009230769230769232</v>
      </c>
      <c r="W31" s="108">
        <f t="shared" si="12"/>
        <v>3.75</v>
      </c>
      <c r="X31" s="106">
        <f>100/G31*W5</f>
        <v>0.7692307692307693</v>
      </c>
    </row>
    <row r="32" spans="1:24" s="2" customFormat="1" ht="44.25" customHeight="1">
      <c r="A32" s="147"/>
      <c r="B32" s="96">
        <f>VALUE(B5)</f>
        <v>2</v>
      </c>
      <c r="C32" s="97">
        <f t="shared" si="0"/>
        <v>0.65</v>
      </c>
      <c r="D32" s="98">
        <v>30</v>
      </c>
      <c r="E32" s="98">
        <v>15</v>
      </c>
      <c r="F32" s="99">
        <f>VALUE(F5)</f>
        <v>12</v>
      </c>
      <c r="G32" s="104">
        <f t="shared" si="1"/>
        <v>65</v>
      </c>
      <c r="H32" s="101">
        <f t="shared" si="2"/>
        <v>7.8</v>
      </c>
      <c r="I32" s="101">
        <f t="shared" si="3"/>
        <v>18</v>
      </c>
      <c r="J32" s="169">
        <v>1300</v>
      </c>
      <c r="K32" s="102">
        <f t="shared" si="4"/>
        <v>3.9</v>
      </c>
      <c r="L32" s="103">
        <f t="shared" si="5"/>
        <v>253.5</v>
      </c>
      <c r="M32" s="101">
        <f>U3/L32</f>
        <v>2.366863905325444</v>
      </c>
      <c r="N32" s="104">
        <f t="shared" si="6"/>
        <v>13</v>
      </c>
      <c r="O32" s="100">
        <f t="shared" si="7"/>
        <v>507</v>
      </c>
      <c r="P32" s="100">
        <f>U3-(L32*ROUNDDOWN(M32,0))</f>
        <v>93</v>
      </c>
      <c r="Q32" s="105" t="str">
        <f t="shared" si="8"/>
        <v>00:13:00</v>
      </c>
      <c r="R32" s="105" t="str">
        <f t="shared" si="9"/>
        <v>00:26:00</v>
      </c>
      <c r="S32" s="37">
        <f t="shared" si="10"/>
        <v>3.12</v>
      </c>
      <c r="T32" s="92">
        <f>100/G32*S5</f>
        <v>0.6153846153846154</v>
      </c>
      <c r="U32" s="95">
        <f t="shared" si="11"/>
        <v>0.04680000000000001</v>
      </c>
      <c r="V32" s="92">
        <f>100/G32*U5</f>
        <v>0.009230769230769232</v>
      </c>
      <c r="W32" s="108">
        <f t="shared" si="12"/>
        <v>3.9</v>
      </c>
      <c r="X32" s="106">
        <f>100/G32*W5</f>
        <v>0.7692307692307693</v>
      </c>
    </row>
    <row r="33" spans="1:24" s="2" customFormat="1" ht="44.25" customHeight="1">
      <c r="A33" s="147"/>
      <c r="B33" s="96">
        <f>VALUE(B5)</f>
        <v>2</v>
      </c>
      <c r="C33" s="97">
        <f t="shared" si="0"/>
        <v>0.65</v>
      </c>
      <c r="D33" s="98">
        <v>30</v>
      </c>
      <c r="E33" s="98">
        <v>15</v>
      </c>
      <c r="F33" s="99">
        <f>VALUE(F5)</f>
        <v>12</v>
      </c>
      <c r="G33" s="104">
        <f t="shared" si="1"/>
        <v>65</v>
      </c>
      <c r="H33" s="101">
        <f t="shared" si="2"/>
        <v>8.1</v>
      </c>
      <c r="I33" s="101">
        <f t="shared" si="3"/>
        <v>18</v>
      </c>
      <c r="J33" s="169">
        <v>1350</v>
      </c>
      <c r="K33" s="102">
        <f t="shared" si="4"/>
        <v>4.05</v>
      </c>
      <c r="L33" s="103">
        <f t="shared" si="5"/>
        <v>263.25</v>
      </c>
      <c r="M33" s="101">
        <f>U3/L33</f>
        <v>2.2792022792022792</v>
      </c>
      <c r="N33" s="104">
        <f t="shared" si="6"/>
        <v>13.5</v>
      </c>
      <c r="O33" s="100">
        <f t="shared" si="7"/>
        <v>526.5</v>
      </c>
      <c r="P33" s="100">
        <f>U3-(L33*ROUNDDOWN(M33,0))</f>
        <v>73.5</v>
      </c>
      <c r="Q33" s="105" t="str">
        <f t="shared" si="8"/>
        <v>00:13:30</v>
      </c>
      <c r="R33" s="105" t="str">
        <f t="shared" si="9"/>
        <v>00:27:00</v>
      </c>
      <c r="S33" s="37">
        <f t="shared" si="10"/>
        <v>3.24</v>
      </c>
      <c r="T33" s="92">
        <f>100/G33*S5</f>
        <v>0.6153846153846154</v>
      </c>
      <c r="U33" s="95">
        <f t="shared" si="11"/>
        <v>0.048600000000000004</v>
      </c>
      <c r="V33" s="92">
        <f>100/G33*U5</f>
        <v>0.009230769230769232</v>
      </c>
      <c r="W33" s="108">
        <f t="shared" si="12"/>
        <v>4.05</v>
      </c>
      <c r="X33" s="106">
        <f>100/G33*W5</f>
        <v>0.7692307692307693</v>
      </c>
    </row>
    <row r="34" spans="1:24" s="2" customFormat="1" ht="44.25" customHeight="1">
      <c r="A34" s="147"/>
      <c r="B34" s="96">
        <f>VALUE(B5)</f>
        <v>2</v>
      </c>
      <c r="C34" s="97">
        <f t="shared" si="0"/>
        <v>0.65</v>
      </c>
      <c r="D34" s="98">
        <v>30</v>
      </c>
      <c r="E34" s="98">
        <v>15</v>
      </c>
      <c r="F34" s="99">
        <f>VALUE(F5)</f>
        <v>12</v>
      </c>
      <c r="G34" s="104">
        <f t="shared" si="1"/>
        <v>65</v>
      </c>
      <c r="H34" s="101">
        <f t="shared" si="2"/>
        <v>8.4</v>
      </c>
      <c r="I34" s="101">
        <f t="shared" si="3"/>
        <v>18</v>
      </c>
      <c r="J34" s="169">
        <v>1400</v>
      </c>
      <c r="K34" s="102">
        <f t="shared" si="4"/>
        <v>4.2</v>
      </c>
      <c r="L34" s="103">
        <f t="shared" si="5"/>
        <v>273</v>
      </c>
      <c r="M34" s="101">
        <f>U3/L34</f>
        <v>2.197802197802198</v>
      </c>
      <c r="N34" s="104">
        <f t="shared" si="6"/>
        <v>14</v>
      </c>
      <c r="O34" s="100">
        <f t="shared" si="7"/>
        <v>546</v>
      </c>
      <c r="P34" s="100">
        <f>U3-(L34*ROUNDDOWN(M34,0))</f>
        <v>54</v>
      </c>
      <c r="Q34" s="105" t="str">
        <f t="shared" si="8"/>
        <v>00:14:00</v>
      </c>
      <c r="R34" s="105" t="str">
        <f t="shared" si="9"/>
        <v>00:28:00</v>
      </c>
      <c r="S34" s="37">
        <f t="shared" si="10"/>
        <v>3.36</v>
      </c>
      <c r="T34" s="92">
        <f>100/G34*S5</f>
        <v>0.6153846153846154</v>
      </c>
      <c r="U34" s="95">
        <f t="shared" si="11"/>
        <v>0.0504</v>
      </c>
      <c r="V34" s="92">
        <f>100/G34*U5</f>
        <v>0.009230769230769232</v>
      </c>
      <c r="W34" s="108">
        <f t="shared" si="12"/>
        <v>4.2</v>
      </c>
      <c r="X34" s="106">
        <f>100/G34*W5</f>
        <v>0.7692307692307693</v>
      </c>
    </row>
    <row r="35" spans="1:24" s="2" customFormat="1" ht="44.25" customHeight="1">
      <c r="A35" s="147"/>
      <c r="B35" s="96">
        <f>VALUE(B5)</f>
        <v>2</v>
      </c>
      <c r="C35" s="97">
        <f t="shared" si="0"/>
        <v>0.65</v>
      </c>
      <c r="D35" s="98">
        <v>30</v>
      </c>
      <c r="E35" s="98">
        <v>15</v>
      </c>
      <c r="F35" s="99">
        <f>VALUE(F5)</f>
        <v>12</v>
      </c>
      <c r="G35" s="104">
        <f t="shared" si="1"/>
        <v>65</v>
      </c>
      <c r="H35" s="101">
        <f t="shared" si="2"/>
        <v>8.7</v>
      </c>
      <c r="I35" s="101">
        <f t="shared" si="3"/>
        <v>18</v>
      </c>
      <c r="J35" s="169">
        <v>1450</v>
      </c>
      <c r="K35" s="102">
        <f t="shared" si="4"/>
        <v>4.35</v>
      </c>
      <c r="L35" s="103">
        <f t="shared" si="5"/>
        <v>282.75</v>
      </c>
      <c r="M35" s="101">
        <f>U3/L35</f>
        <v>2.1220159151193636</v>
      </c>
      <c r="N35" s="104">
        <f t="shared" si="6"/>
        <v>14.5</v>
      </c>
      <c r="O35" s="100">
        <f t="shared" si="7"/>
        <v>565.5</v>
      </c>
      <c r="P35" s="100">
        <f>U3-(L35*ROUNDDOWN(M35,0))</f>
        <v>34.5</v>
      </c>
      <c r="Q35" s="105" t="str">
        <f t="shared" si="8"/>
        <v>00:14:30</v>
      </c>
      <c r="R35" s="105" t="str">
        <f t="shared" si="9"/>
        <v>00:29:00</v>
      </c>
      <c r="S35" s="37">
        <f t="shared" si="10"/>
        <v>3.48</v>
      </c>
      <c r="T35" s="92">
        <f>100/G35*S5</f>
        <v>0.6153846153846154</v>
      </c>
      <c r="U35" s="95">
        <f t="shared" si="11"/>
        <v>0.0522</v>
      </c>
      <c r="V35" s="92">
        <f>100/G35*U5</f>
        <v>0.009230769230769232</v>
      </c>
      <c r="W35" s="108">
        <f t="shared" si="12"/>
        <v>4.35</v>
      </c>
      <c r="X35" s="106">
        <f>100/G35*W5</f>
        <v>0.7692307692307693</v>
      </c>
    </row>
    <row r="36" spans="1:24" s="2" customFormat="1" ht="44.25" customHeight="1" thickBot="1">
      <c r="A36" s="148"/>
      <c r="B36" s="170">
        <f>VALUE(B5)</f>
        <v>2</v>
      </c>
      <c r="C36" s="171">
        <f t="shared" si="0"/>
        <v>0.65</v>
      </c>
      <c r="D36" s="172">
        <v>30</v>
      </c>
      <c r="E36" s="172">
        <v>15</v>
      </c>
      <c r="F36" s="173">
        <f>VALUE(F5)</f>
        <v>12</v>
      </c>
      <c r="G36" s="174">
        <f t="shared" si="1"/>
        <v>65</v>
      </c>
      <c r="H36" s="175">
        <f t="shared" si="2"/>
        <v>9</v>
      </c>
      <c r="I36" s="175">
        <f t="shared" si="3"/>
        <v>18</v>
      </c>
      <c r="J36" s="176">
        <v>1500</v>
      </c>
      <c r="K36" s="177">
        <f t="shared" si="4"/>
        <v>4.5</v>
      </c>
      <c r="L36" s="178">
        <f t="shared" si="5"/>
        <v>292.5</v>
      </c>
      <c r="M36" s="175">
        <f>U3/L36</f>
        <v>2.051282051282051</v>
      </c>
      <c r="N36" s="174">
        <f t="shared" si="6"/>
        <v>15</v>
      </c>
      <c r="O36" s="179">
        <f t="shared" si="7"/>
        <v>585</v>
      </c>
      <c r="P36" s="179">
        <f>U3-(L36*ROUNDDOWN(M36,0))</f>
        <v>15</v>
      </c>
      <c r="Q36" s="180" t="str">
        <f t="shared" si="8"/>
        <v>00:15:00</v>
      </c>
      <c r="R36" s="180" t="str">
        <f t="shared" si="9"/>
        <v>00:30:00</v>
      </c>
      <c r="S36" s="181">
        <f t="shared" si="10"/>
        <v>3.6</v>
      </c>
      <c r="T36" s="182">
        <f>100/G36*S5</f>
        <v>0.6153846153846154</v>
      </c>
      <c r="U36" s="183">
        <f t="shared" si="11"/>
        <v>0.054000000000000006</v>
      </c>
      <c r="V36" s="182">
        <f>100/G36*U5</f>
        <v>0.009230769230769232</v>
      </c>
      <c r="W36" s="109">
        <f t="shared" si="12"/>
        <v>4.5</v>
      </c>
      <c r="X36" s="107">
        <f>100/G36*W5</f>
        <v>0.7692307692307693</v>
      </c>
    </row>
    <row r="37" spans="1:24" ht="44.25" customHeight="1">
      <c r="A37" s="6"/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93"/>
      <c r="X37" s="93"/>
    </row>
    <row r="38" spans="23:24" ht="36.75" customHeight="1">
      <c r="W38" s="93"/>
      <c r="X38" s="93"/>
    </row>
    <row r="39" spans="23:24" ht="36.75" customHeight="1">
      <c r="W39" s="93"/>
      <c r="X39" s="93"/>
    </row>
    <row r="40" spans="23:24" ht="36.75" customHeight="1">
      <c r="W40" s="93"/>
      <c r="X40" s="93"/>
    </row>
    <row r="41" spans="23:24" ht="36.75" customHeight="1">
      <c r="W41" s="94"/>
      <c r="X41" s="93"/>
    </row>
    <row r="42" spans="23:24" ht="36.75" customHeight="1">
      <c r="W42" s="93"/>
      <c r="X42" s="93"/>
    </row>
    <row r="43" spans="23:24" ht="36.75" customHeight="1">
      <c r="W43" s="93"/>
      <c r="X43" s="93"/>
    </row>
    <row r="44" spans="23:24" ht="36.75" customHeight="1">
      <c r="W44" s="93"/>
      <c r="X44" s="93"/>
    </row>
    <row r="45" spans="23:24" ht="36.75" customHeight="1">
      <c r="W45" s="93"/>
      <c r="X45" s="93"/>
    </row>
    <row r="46" spans="23:24" ht="36.75" customHeight="1">
      <c r="W46" s="94"/>
      <c r="X46" s="93"/>
    </row>
    <row r="47" spans="23:24" ht="36.75" customHeight="1">
      <c r="W47" s="93"/>
      <c r="X47" s="93"/>
    </row>
    <row r="48" spans="23:24" ht="36.75" customHeight="1">
      <c r="W48" s="93"/>
      <c r="X48" s="93"/>
    </row>
    <row r="49" spans="23:24" ht="36.75" customHeight="1">
      <c r="W49" s="93"/>
      <c r="X49" s="93"/>
    </row>
    <row r="50" spans="23:24" ht="36.75" customHeight="1">
      <c r="W50" s="93"/>
      <c r="X50" s="93"/>
    </row>
    <row r="51" spans="23:24" ht="36.75" customHeight="1">
      <c r="W51" s="94"/>
      <c r="X51" s="93"/>
    </row>
    <row r="52" spans="23:24" ht="36.75" customHeight="1">
      <c r="W52" s="93"/>
      <c r="X52" s="93"/>
    </row>
    <row r="53" spans="23:24" ht="36.75" customHeight="1">
      <c r="W53" s="93"/>
      <c r="X53" s="93"/>
    </row>
    <row r="54" spans="23:24" ht="36.75" customHeight="1">
      <c r="W54" s="93"/>
      <c r="X54" s="93"/>
    </row>
    <row r="55" spans="23:24" ht="36.75" customHeight="1">
      <c r="W55" s="93"/>
      <c r="X55" s="93"/>
    </row>
    <row r="56" spans="23:24" ht="36.75" customHeight="1">
      <c r="W56" s="94"/>
      <c r="X56" s="93"/>
    </row>
    <row r="57" spans="23:24" ht="36.75" customHeight="1">
      <c r="W57" s="93"/>
      <c r="X57" s="93"/>
    </row>
    <row r="58" spans="23:24" ht="36.75" customHeight="1">
      <c r="W58" s="93"/>
      <c r="X58" s="93"/>
    </row>
    <row r="59" spans="23:24" ht="36.75" customHeight="1">
      <c r="W59" s="93"/>
      <c r="X59" s="93"/>
    </row>
    <row r="60" spans="23:24" ht="36.75" customHeight="1">
      <c r="W60" s="93"/>
      <c r="X60" s="93"/>
    </row>
    <row r="61" spans="23:24" ht="36.75" customHeight="1">
      <c r="W61" s="94"/>
      <c r="X61" s="93"/>
    </row>
    <row r="62" spans="23:24" ht="36.75" customHeight="1">
      <c r="W62" s="93"/>
      <c r="X62" s="93"/>
    </row>
    <row r="63" spans="23:24" ht="36.75" customHeight="1">
      <c r="W63" s="93"/>
      <c r="X63" s="93"/>
    </row>
    <row r="64" spans="23:24" ht="36.75" customHeight="1">
      <c r="W64" s="93"/>
      <c r="X64" s="93"/>
    </row>
    <row r="65" spans="23:24" ht="36.75" customHeight="1">
      <c r="W65" s="93"/>
      <c r="X65" s="93"/>
    </row>
    <row r="66" spans="23:24" ht="36.75" customHeight="1">
      <c r="W66" s="94"/>
      <c r="X66" s="93"/>
    </row>
    <row r="67" spans="23:24" ht="36.75" customHeight="1">
      <c r="W67" s="6"/>
      <c r="X67" s="6"/>
    </row>
  </sheetData>
  <sheetProtection/>
  <mergeCells count="25">
    <mergeCell ref="G3:G5"/>
    <mergeCell ref="F3:F4"/>
    <mergeCell ref="P3:P5"/>
    <mergeCell ref="O3:O5"/>
    <mergeCell ref="B3:B4"/>
    <mergeCell ref="A6:A36"/>
    <mergeCell ref="N3:N5"/>
    <mergeCell ref="M3:M5"/>
    <mergeCell ref="R3:R5"/>
    <mergeCell ref="L3:L5"/>
    <mergeCell ref="Q3:Q5"/>
    <mergeCell ref="D3:D5"/>
    <mergeCell ref="E3:E5"/>
    <mergeCell ref="K3:K5"/>
    <mergeCell ref="H3:H5"/>
    <mergeCell ref="X4:X5"/>
    <mergeCell ref="U3:X3"/>
    <mergeCell ref="A1:V1"/>
    <mergeCell ref="A3:A5"/>
    <mergeCell ref="C3:C5"/>
    <mergeCell ref="T4:T5"/>
    <mergeCell ref="V4:V5"/>
    <mergeCell ref="S3:T3"/>
    <mergeCell ref="J3:J5"/>
    <mergeCell ref="I3:I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33" r:id="rId1"/>
  <ignoredErrors>
    <ignoredError sqref="F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view="pageBreakPreview" zoomScale="40" zoomScaleNormal="75" zoomScaleSheetLayoutView="40" zoomScalePageLayoutView="0" workbookViewId="0" topLeftCell="A1">
      <selection activeCell="C10" sqref="C10"/>
    </sheetView>
  </sheetViews>
  <sheetFormatPr defaultColWidth="9.00390625" defaultRowHeight="36.75" customHeight="1"/>
  <cols>
    <col min="1" max="1" width="19.25390625" style="0" customWidth="1"/>
    <col min="2" max="2" width="13.25390625" style="0" customWidth="1"/>
    <col min="3" max="3" width="18.375" style="0" customWidth="1"/>
    <col min="4" max="4" width="13.375" style="0" customWidth="1"/>
    <col min="5" max="5" width="13.00390625" style="0" customWidth="1"/>
    <col min="6" max="6" width="17.625" style="0" customWidth="1"/>
    <col min="7" max="7" width="19.125" style="0" customWidth="1"/>
    <col min="8" max="8" width="23.125" style="0" customWidth="1"/>
    <col min="9" max="9" width="17.00390625" style="0" customWidth="1"/>
    <col min="10" max="10" width="19.125" style="0" customWidth="1"/>
    <col min="11" max="11" width="12.625" style="0" customWidth="1"/>
    <col min="12" max="12" width="19.125" style="0" customWidth="1"/>
    <col min="13" max="13" width="17.625" style="0" customWidth="1"/>
    <col min="14" max="14" width="19.125" style="0" hidden="1" customWidth="1"/>
    <col min="15" max="15" width="23.25390625" style="0" customWidth="1"/>
    <col min="16" max="18" width="19.125" style="0" customWidth="1"/>
    <col min="19" max="20" width="20.875" style="0" customWidth="1"/>
    <col min="21" max="21" width="15.375" style="0" customWidth="1"/>
    <col min="22" max="23" width="20.875" style="0" customWidth="1"/>
    <col min="24" max="24" width="15.375" style="0" customWidth="1"/>
  </cols>
  <sheetData>
    <row r="1" spans="1:24" ht="54.75" customHeight="1">
      <c r="A1" s="131" t="s">
        <v>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</row>
    <row r="3" spans="1:24" ht="44.25" customHeight="1">
      <c r="A3" s="132" t="s">
        <v>5</v>
      </c>
      <c r="B3" s="132" t="s">
        <v>4</v>
      </c>
      <c r="C3" s="132" t="s">
        <v>10</v>
      </c>
      <c r="D3" s="132" t="s">
        <v>2</v>
      </c>
      <c r="E3" s="132" t="s">
        <v>1</v>
      </c>
      <c r="F3" s="132" t="s">
        <v>3</v>
      </c>
      <c r="G3" s="132" t="s">
        <v>0</v>
      </c>
      <c r="H3" s="132" t="s">
        <v>16</v>
      </c>
      <c r="I3" s="132" t="s">
        <v>7</v>
      </c>
      <c r="J3" s="142" t="s">
        <v>9</v>
      </c>
      <c r="K3" s="142" t="s">
        <v>8</v>
      </c>
      <c r="L3" s="149" t="s">
        <v>11</v>
      </c>
      <c r="M3" s="142" t="s">
        <v>20</v>
      </c>
      <c r="N3" s="142" t="s">
        <v>12</v>
      </c>
      <c r="O3" s="142" t="s">
        <v>18</v>
      </c>
      <c r="P3" s="142" t="s">
        <v>17</v>
      </c>
      <c r="Q3" s="142" t="s">
        <v>21</v>
      </c>
      <c r="R3" s="142" t="s">
        <v>22</v>
      </c>
      <c r="S3" s="162" t="s">
        <v>19</v>
      </c>
      <c r="T3" s="162"/>
      <c r="U3" s="140"/>
      <c r="V3" s="163">
        <v>600</v>
      </c>
      <c r="W3" s="164"/>
      <c r="X3" s="165"/>
    </row>
    <row r="4" spans="1:24" ht="87.75" customHeight="1" thickBot="1">
      <c r="A4" s="133"/>
      <c r="B4" s="133"/>
      <c r="C4" s="133"/>
      <c r="D4" s="133"/>
      <c r="E4" s="133"/>
      <c r="F4" s="143"/>
      <c r="G4" s="133"/>
      <c r="H4" s="133"/>
      <c r="I4" s="143"/>
      <c r="J4" s="143"/>
      <c r="K4" s="143"/>
      <c r="L4" s="143"/>
      <c r="M4" s="143"/>
      <c r="N4" s="143"/>
      <c r="O4" s="156"/>
      <c r="P4" s="156"/>
      <c r="Q4" s="143"/>
      <c r="R4" s="143"/>
      <c r="S4" s="5" t="s">
        <v>15</v>
      </c>
      <c r="T4" s="166" t="s">
        <v>23</v>
      </c>
      <c r="U4" s="155" t="s">
        <v>13</v>
      </c>
      <c r="V4" s="5" t="s">
        <v>14</v>
      </c>
      <c r="W4" s="166" t="s">
        <v>24</v>
      </c>
      <c r="X4" s="143" t="s">
        <v>13</v>
      </c>
    </row>
    <row r="5" spans="1:24" ht="44.25" customHeight="1" thickBot="1">
      <c r="A5" s="150"/>
      <c r="B5" s="150"/>
      <c r="C5" s="150"/>
      <c r="D5" s="150"/>
      <c r="E5" s="134"/>
      <c r="F5" s="30">
        <v>12</v>
      </c>
      <c r="G5" s="135"/>
      <c r="H5" s="150"/>
      <c r="I5" s="137"/>
      <c r="J5" s="30">
        <v>1430</v>
      </c>
      <c r="K5" s="153"/>
      <c r="L5" s="139"/>
      <c r="M5" s="139"/>
      <c r="N5" s="139"/>
      <c r="O5" s="144"/>
      <c r="P5" s="144"/>
      <c r="Q5" s="139"/>
      <c r="R5" s="137"/>
      <c r="S5" s="31">
        <v>0.4</v>
      </c>
      <c r="T5" s="167"/>
      <c r="U5" s="137"/>
      <c r="V5" s="31">
        <v>0.006</v>
      </c>
      <c r="W5" s="168"/>
      <c r="X5" s="139"/>
    </row>
    <row r="6" spans="1:24" s="1" customFormat="1" ht="44.25" customHeight="1">
      <c r="A6" s="158" t="s">
        <v>26</v>
      </c>
      <c r="B6" s="44">
        <v>1</v>
      </c>
      <c r="C6" s="45">
        <v>0.68</v>
      </c>
      <c r="D6" s="46">
        <v>30</v>
      </c>
      <c r="E6" s="46">
        <v>15</v>
      </c>
      <c r="F6" s="47">
        <f>VALUE(F5)</f>
        <v>12</v>
      </c>
      <c r="G6" s="48">
        <f aca="true" t="shared" si="0" ref="G6:G26">ROUND(PRODUCT(600,C6,D6,)/PRODUCT(E6,F6),1)</f>
        <v>68</v>
      </c>
      <c r="H6" s="49">
        <f>O6/G6</f>
        <v>8.58</v>
      </c>
      <c r="I6" s="49">
        <f>PRODUCT(E6,F6)/10</f>
        <v>18</v>
      </c>
      <c r="J6" s="50">
        <f>VALUE(J5)</f>
        <v>1430</v>
      </c>
      <c r="K6" s="51">
        <f aca="true" t="shared" si="1" ref="K6:K36">PRODUCT(E6,2,J6)/10000</f>
        <v>4.29</v>
      </c>
      <c r="L6" s="52">
        <f>PRODUCT(G6,K6)</f>
        <v>291.72</v>
      </c>
      <c r="M6" s="49">
        <f>V3/L6</f>
        <v>2.0567667626491155</v>
      </c>
      <c r="N6" s="53">
        <f>(J6*2)/(F6/0.06)</f>
        <v>14.3</v>
      </c>
      <c r="O6" s="48">
        <f>L6*ROUNDDOWN(M6,0)</f>
        <v>583.44</v>
      </c>
      <c r="P6" s="53">
        <f>V3-(L6*ROUNDDOWN(M6,0))</f>
        <v>16.559999999999945</v>
      </c>
      <c r="Q6" s="54" t="str">
        <f>TEXT(N6/1440,"чч:мм:сс")</f>
        <v>00:14:18</v>
      </c>
      <c r="R6" s="54" t="str">
        <f>TEXT(ROUNDDOWN(M6,0)*N6/1440,"чч:мм:сс")</f>
        <v>00:28:36</v>
      </c>
      <c r="S6" s="55">
        <f>O6*U6/100</f>
        <v>3.4320000000000004</v>
      </c>
      <c r="T6" s="36">
        <f>S6/V3*O6</f>
        <v>3.3372768000000006</v>
      </c>
      <c r="U6" s="8">
        <f>100/G6*S5</f>
        <v>0.5882352941176471</v>
      </c>
      <c r="V6" s="8">
        <f>O6*X6/100</f>
        <v>0.05148000000000001</v>
      </c>
      <c r="W6" s="40">
        <f>V6/V3*O6</f>
        <v>0.050059152000000016</v>
      </c>
      <c r="X6" s="8">
        <f>100/G6*V5</f>
        <v>0.008823529411764707</v>
      </c>
    </row>
    <row r="7" spans="1:24" s="1" customFormat="1" ht="44.25" customHeight="1">
      <c r="A7" s="159"/>
      <c r="B7" s="34">
        <v>1.1</v>
      </c>
      <c r="C7" s="10">
        <v>0.712</v>
      </c>
      <c r="D7" s="9">
        <v>30</v>
      </c>
      <c r="E7" s="9">
        <v>15</v>
      </c>
      <c r="F7" s="11">
        <f aca="true" t="shared" si="2" ref="F7:F36">VALUE(F6)</f>
        <v>12</v>
      </c>
      <c r="G7" s="32">
        <f t="shared" si="0"/>
        <v>71.2</v>
      </c>
      <c r="H7" s="13">
        <f aca="true" t="shared" si="3" ref="H7:H36">O7/G7</f>
        <v>4.29</v>
      </c>
      <c r="I7" s="13">
        <f aca="true" t="shared" si="4" ref="I7:I36">PRODUCT(E7,F7)/10</f>
        <v>18</v>
      </c>
      <c r="J7" s="14">
        <f>VALUE(J5)</f>
        <v>1430</v>
      </c>
      <c r="K7" s="15">
        <f t="shared" si="1"/>
        <v>4.29</v>
      </c>
      <c r="L7" s="16">
        <f aca="true" t="shared" si="5" ref="L7:L36">PRODUCT(G7,K7)</f>
        <v>305.44800000000004</v>
      </c>
      <c r="M7" s="13">
        <f>V3/L7</f>
        <v>1.964327807024436</v>
      </c>
      <c r="N7" s="12">
        <f aca="true" t="shared" si="6" ref="N7:N36">(J7*2)/(F7/0.06)</f>
        <v>14.3</v>
      </c>
      <c r="O7" s="32">
        <f aca="true" t="shared" si="7" ref="O7:O36">L7*ROUNDDOWN(M7,0)</f>
        <v>305.44800000000004</v>
      </c>
      <c r="P7" s="12">
        <f>V3-(L7*ROUNDDOWN(M7,0))</f>
        <v>294.55199999999996</v>
      </c>
      <c r="Q7" s="17" t="str">
        <f aca="true" t="shared" si="8" ref="Q7:Q36">TEXT(N7/1440,"чч:мм:сс")</f>
        <v>00:14:18</v>
      </c>
      <c r="R7" s="13" t="str">
        <f aca="true" t="shared" si="9" ref="R7:R36">TEXT(ROUNDDOWN(M7,0)*N7/1440,"чч:мм:сс")</f>
        <v>00:14:18</v>
      </c>
      <c r="S7" s="18">
        <f aca="true" t="shared" si="10" ref="S7:S36">O7*U7/100</f>
        <v>1.716</v>
      </c>
      <c r="T7" s="37">
        <f>S7/V3*O7</f>
        <v>0.8735812800000001</v>
      </c>
      <c r="U7" s="18">
        <f>100/G7*S5</f>
        <v>0.5617977528089887</v>
      </c>
      <c r="V7" s="18">
        <f aca="true" t="shared" si="11" ref="V7:V36">O7*X7/100</f>
        <v>0.025740000000000002</v>
      </c>
      <c r="W7" s="41">
        <f>V7/V3*O7</f>
        <v>0.013103719200000004</v>
      </c>
      <c r="X7" s="18">
        <f>100/G7*V5</f>
        <v>0.008426966292134831</v>
      </c>
    </row>
    <row r="8" spans="1:24" s="1" customFormat="1" ht="44.25" customHeight="1">
      <c r="A8" s="159"/>
      <c r="B8" s="34">
        <v>1.2</v>
      </c>
      <c r="C8" s="10">
        <v>0.744</v>
      </c>
      <c r="D8" s="9">
        <v>30</v>
      </c>
      <c r="E8" s="9">
        <v>15</v>
      </c>
      <c r="F8" s="11">
        <f t="shared" si="2"/>
        <v>12</v>
      </c>
      <c r="G8" s="32">
        <f t="shared" si="0"/>
        <v>74.4</v>
      </c>
      <c r="H8" s="13">
        <f t="shared" si="3"/>
        <v>4.29</v>
      </c>
      <c r="I8" s="13">
        <f t="shared" si="4"/>
        <v>18</v>
      </c>
      <c r="J8" s="14">
        <f>VALUE(J5)</f>
        <v>1430</v>
      </c>
      <c r="K8" s="15">
        <f t="shared" si="1"/>
        <v>4.29</v>
      </c>
      <c r="L8" s="16">
        <f t="shared" si="5"/>
        <v>319.17600000000004</v>
      </c>
      <c r="M8" s="13">
        <f>V3/L8</f>
        <v>1.8798405895180086</v>
      </c>
      <c r="N8" s="12">
        <f t="shared" si="6"/>
        <v>14.3</v>
      </c>
      <c r="O8" s="32">
        <f t="shared" si="7"/>
        <v>319.17600000000004</v>
      </c>
      <c r="P8" s="12">
        <f>V3-(L8*ROUNDDOWN(M8,0))</f>
        <v>280.82399999999996</v>
      </c>
      <c r="Q8" s="17" t="str">
        <f t="shared" si="8"/>
        <v>00:14:18</v>
      </c>
      <c r="R8" s="17" t="str">
        <f t="shared" si="9"/>
        <v>00:14:18</v>
      </c>
      <c r="S8" s="18">
        <f t="shared" si="10"/>
        <v>1.7160000000000002</v>
      </c>
      <c r="T8" s="37">
        <f>S8/V3*O8</f>
        <v>0.9128433600000002</v>
      </c>
      <c r="U8" s="18">
        <f>100/G8*S5</f>
        <v>0.5376344086021505</v>
      </c>
      <c r="V8" s="18">
        <f t="shared" si="11"/>
        <v>0.025740000000000002</v>
      </c>
      <c r="W8" s="41">
        <f>V8/V3*O8</f>
        <v>0.013692650400000004</v>
      </c>
      <c r="X8" s="18">
        <f>100/G8*V5</f>
        <v>0.008064516129032258</v>
      </c>
    </row>
    <row r="9" spans="1:24" s="1" customFormat="1" ht="44.25" customHeight="1">
      <c r="A9" s="159"/>
      <c r="B9" s="34">
        <v>1.3</v>
      </c>
      <c r="C9" s="10">
        <v>0.776</v>
      </c>
      <c r="D9" s="9">
        <v>30</v>
      </c>
      <c r="E9" s="9">
        <v>15</v>
      </c>
      <c r="F9" s="11">
        <f t="shared" si="2"/>
        <v>12</v>
      </c>
      <c r="G9" s="32">
        <f t="shared" si="0"/>
        <v>77.6</v>
      </c>
      <c r="H9" s="13">
        <f t="shared" si="3"/>
        <v>4.29</v>
      </c>
      <c r="I9" s="13">
        <f t="shared" si="4"/>
        <v>18</v>
      </c>
      <c r="J9" s="14">
        <f>VALUE(J5)</f>
        <v>1430</v>
      </c>
      <c r="K9" s="15">
        <f t="shared" si="1"/>
        <v>4.29</v>
      </c>
      <c r="L9" s="16">
        <f t="shared" si="5"/>
        <v>332.904</v>
      </c>
      <c r="M9" s="13">
        <f>V3/L9</f>
        <v>1.802321389950256</v>
      </c>
      <c r="N9" s="12">
        <f t="shared" si="6"/>
        <v>14.3</v>
      </c>
      <c r="O9" s="32">
        <f t="shared" si="7"/>
        <v>332.904</v>
      </c>
      <c r="P9" s="12">
        <f>V3-(L9*ROUNDDOWN(M9,0))</f>
        <v>267.096</v>
      </c>
      <c r="Q9" s="17" t="str">
        <f t="shared" si="8"/>
        <v>00:14:18</v>
      </c>
      <c r="R9" s="17" t="str">
        <f t="shared" si="9"/>
        <v>00:14:18</v>
      </c>
      <c r="S9" s="18">
        <f t="shared" si="10"/>
        <v>1.7160000000000002</v>
      </c>
      <c r="T9" s="37">
        <f>S9/V3*O9</f>
        <v>0.9521054400000001</v>
      </c>
      <c r="U9" s="18">
        <f>100/G9*S5</f>
        <v>0.5154639175257733</v>
      </c>
      <c r="V9" s="18">
        <f t="shared" si="11"/>
        <v>0.025740000000000002</v>
      </c>
      <c r="W9" s="41">
        <f>V9/V3*O9</f>
        <v>0.014281581600000003</v>
      </c>
      <c r="X9" s="18">
        <f>100/G9*V5</f>
        <v>0.007731958762886598</v>
      </c>
    </row>
    <row r="10" spans="1:24" s="1" customFormat="1" ht="44.25" customHeight="1">
      <c r="A10" s="159"/>
      <c r="B10" s="34">
        <v>1.4</v>
      </c>
      <c r="C10" s="10">
        <v>0.808</v>
      </c>
      <c r="D10" s="9">
        <v>30</v>
      </c>
      <c r="E10" s="9">
        <v>15</v>
      </c>
      <c r="F10" s="11">
        <f t="shared" si="2"/>
        <v>12</v>
      </c>
      <c r="G10" s="32">
        <f t="shared" si="0"/>
        <v>80.8</v>
      </c>
      <c r="H10" s="13">
        <f t="shared" si="3"/>
        <v>4.29</v>
      </c>
      <c r="I10" s="13">
        <f t="shared" si="4"/>
        <v>18</v>
      </c>
      <c r="J10" s="14">
        <f>VALUE(J5)</f>
        <v>1430</v>
      </c>
      <c r="K10" s="15">
        <f t="shared" si="1"/>
        <v>4.29</v>
      </c>
      <c r="L10" s="16">
        <f t="shared" si="5"/>
        <v>346.632</v>
      </c>
      <c r="M10" s="13">
        <f>V3/L10</f>
        <v>1.7309423250017308</v>
      </c>
      <c r="N10" s="12">
        <f t="shared" si="6"/>
        <v>14.3</v>
      </c>
      <c r="O10" s="32">
        <f t="shared" si="7"/>
        <v>346.632</v>
      </c>
      <c r="P10" s="12">
        <f>V3-(L10*ROUNDDOWN(M10,0))</f>
        <v>253.368</v>
      </c>
      <c r="Q10" s="17" t="str">
        <f t="shared" si="8"/>
        <v>00:14:18</v>
      </c>
      <c r="R10" s="17" t="str">
        <f t="shared" si="9"/>
        <v>00:14:18</v>
      </c>
      <c r="S10" s="18">
        <f t="shared" si="10"/>
        <v>1.716</v>
      </c>
      <c r="T10" s="37">
        <f>S10/V3*O10</f>
        <v>0.9913675200000001</v>
      </c>
      <c r="U10" s="18">
        <f>100/G10*S5</f>
        <v>0.49504950495049505</v>
      </c>
      <c r="V10" s="18">
        <f t="shared" si="11"/>
        <v>0.02574</v>
      </c>
      <c r="W10" s="41">
        <f>V10/V3*O10</f>
        <v>0.0148705128</v>
      </c>
      <c r="X10" s="18">
        <f>100/G10*V5</f>
        <v>0.007425742574257425</v>
      </c>
    </row>
    <row r="11" spans="1:24" s="1" customFormat="1" ht="44.25" customHeight="1">
      <c r="A11" s="159"/>
      <c r="B11" s="56">
        <v>1.5</v>
      </c>
      <c r="C11" s="57">
        <v>0.84</v>
      </c>
      <c r="D11" s="58">
        <v>30</v>
      </c>
      <c r="E11" s="58">
        <v>15</v>
      </c>
      <c r="F11" s="59">
        <f t="shared" si="2"/>
        <v>12</v>
      </c>
      <c r="G11" s="60">
        <f t="shared" si="0"/>
        <v>84</v>
      </c>
      <c r="H11" s="61">
        <f t="shared" si="3"/>
        <v>4.29</v>
      </c>
      <c r="I11" s="61">
        <f t="shared" si="4"/>
        <v>18</v>
      </c>
      <c r="J11" s="62">
        <f>VALUE(J5)</f>
        <v>1430</v>
      </c>
      <c r="K11" s="63">
        <f t="shared" si="1"/>
        <v>4.29</v>
      </c>
      <c r="L11" s="64">
        <f t="shared" si="5"/>
        <v>360.36</v>
      </c>
      <c r="M11" s="61">
        <f>V3/L11</f>
        <v>1.665001665001665</v>
      </c>
      <c r="N11" s="65">
        <f t="shared" si="6"/>
        <v>14.3</v>
      </c>
      <c r="O11" s="60">
        <f t="shared" si="7"/>
        <v>360.36</v>
      </c>
      <c r="P11" s="65">
        <f>V3-(L11*ROUNDDOWN(M11,0))</f>
        <v>239.64</v>
      </c>
      <c r="Q11" s="66" t="str">
        <f t="shared" si="8"/>
        <v>00:14:18</v>
      </c>
      <c r="R11" s="66" t="str">
        <f t="shared" si="9"/>
        <v>00:14:18</v>
      </c>
      <c r="S11" s="67">
        <f t="shared" si="10"/>
        <v>1.7160000000000002</v>
      </c>
      <c r="T11" s="37">
        <f>S11/V3*O11</f>
        <v>1.0306296000000001</v>
      </c>
      <c r="U11" s="18">
        <f>100/G11*S5</f>
        <v>0.4761904761904762</v>
      </c>
      <c r="V11" s="18">
        <f t="shared" si="11"/>
        <v>0.02574</v>
      </c>
      <c r="W11" s="41">
        <f>V11/V3*O11</f>
        <v>0.015459444000000001</v>
      </c>
      <c r="X11" s="18">
        <f>100/G11*V5</f>
        <v>0.007142857142857143</v>
      </c>
    </row>
    <row r="12" spans="1:24" s="1" customFormat="1" ht="44.25" customHeight="1">
      <c r="A12" s="159"/>
      <c r="B12" s="35">
        <v>1.6</v>
      </c>
      <c r="C12" s="20">
        <v>0.866</v>
      </c>
      <c r="D12" s="19">
        <v>30</v>
      </c>
      <c r="E12" s="19">
        <v>15</v>
      </c>
      <c r="F12" s="21">
        <f t="shared" si="2"/>
        <v>12</v>
      </c>
      <c r="G12" s="33">
        <f t="shared" si="0"/>
        <v>86.6</v>
      </c>
      <c r="H12" s="23">
        <f t="shared" si="3"/>
        <v>4.29</v>
      </c>
      <c r="I12" s="23">
        <f t="shared" si="4"/>
        <v>18</v>
      </c>
      <c r="J12" s="24">
        <f>VALUE(J5)</f>
        <v>1430</v>
      </c>
      <c r="K12" s="25">
        <f t="shared" si="1"/>
        <v>4.29</v>
      </c>
      <c r="L12" s="26">
        <f t="shared" si="5"/>
        <v>371.51399999999995</v>
      </c>
      <c r="M12" s="23">
        <f>V3/L12</f>
        <v>1.6150131623572734</v>
      </c>
      <c r="N12" s="22">
        <f t="shared" si="6"/>
        <v>14.3</v>
      </c>
      <c r="O12" s="33">
        <f t="shared" si="7"/>
        <v>371.51399999999995</v>
      </c>
      <c r="P12" s="22">
        <f>V3-(L12*ROUNDDOWN(M12,0))</f>
        <v>228.48600000000005</v>
      </c>
      <c r="Q12" s="27" t="str">
        <f t="shared" si="8"/>
        <v>00:14:18</v>
      </c>
      <c r="R12" s="27" t="str">
        <f t="shared" si="9"/>
        <v>00:14:18</v>
      </c>
      <c r="S12" s="28">
        <f t="shared" si="10"/>
        <v>1.7160000000000002</v>
      </c>
      <c r="T12" s="38">
        <f>S12/V3*O12</f>
        <v>1.06253004</v>
      </c>
      <c r="U12" s="28">
        <f>100/G12*S5</f>
        <v>0.46189376443418023</v>
      </c>
      <c r="V12" s="28">
        <f t="shared" si="11"/>
        <v>0.025740000000000002</v>
      </c>
      <c r="W12" s="42">
        <f>V12/V3*O12</f>
        <v>0.0159379506</v>
      </c>
      <c r="X12" s="28">
        <f>100/G12*V5</f>
        <v>0.006928406466512703</v>
      </c>
    </row>
    <row r="13" spans="1:24" s="1" customFormat="1" ht="44.25" customHeight="1">
      <c r="A13" s="160"/>
      <c r="B13" s="34">
        <v>1.7</v>
      </c>
      <c r="C13" s="10">
        <v>0.892</v>
      </c>
      <c r="D13" s="9">
        <v>30</v>
      </c>
      <c r="E13" s="9">
        <v>15</v>
      </c>
      <c r="F13" s="11">
        <f t="shared" si="2"/>
        <v>12</v>
      </c>
      <c r="G13" s="32">
        <f t="shared" si="0"/>
        <v>89.2</v>
      </c>
      <c r="H13" s="13">
        <f t="shared" si="3"/>
        <v>4.29</v>
      </c>
      <c r="I13" s="13">
        <f>PRODUCT(E13,F13)/10</f>
        <v>18</v>
      </c>
      <c r="J13" s="14">
        <f>VALUE(J5)</f>
        <v>1430</v>
      </c>
      <c r="K13" s="15">
        <f t="shared" si="1"/>
        <v>4.29</v>
      </c>
      <c r="L13" s="16">
        <f>PRODUCT(G13,K13)</f>
        <v>382.668</v>
      </c>
      <c r="M13" s="13">
        <f>V3/L13</f>
        <v>1.5679387876697293</v>
      </c>
      <c r="N13" s="12">
        <f>(J13*2)/(F13/0.06)</f>
        <v>14.3</v>
      </c>
      <c r="O13" s="32">
        <f t="shared" si="7"/>
        <v>382.668</v>
      </c>
      <c r="P13" s="12">
        <f>V3-(L13*ROUNDDOWN(M13,0))</f>
        <v>217.332</v>
      </c>
      <c r="Q13" s="17" t="str">
        <f>TEXT(N13/1440,"чч:мм:сс")</f>
        <v>00:14:18</v>
      </c>
      <c r="R13" s="17" t="str">
        <f t="shared" si="9"/>
        <v>00:14:18</v>
      </c>
      <c r="S13" s="18">
        <f t="shared" si="10"/>
        <v>1.716</v>
      </c>
      <c r="T13" s="37">
        <f>S13/V3*O13</f>
        <v>1.09443048</v>
      </c>
      <c r="U13" s="18">
        <f>100/G13*S5</f>
        <v>0.44843049327354256</v>
      </c>
      <c r="V13" s="18">
        <f t="shared" si="11"/>
        <v>0.02574</v>
      </c>
      <c r="W13" s="41">
        <f>V13/V3*O13</f>
        <v>0.0164164572</v>
      </c>
      <c r="X13" s="18">
        <f>100/G13*V5</f>
        <v>0.0067264573991031385</v>
      </c>
    </row>
    <row r="14" spans="1:24" s="1" customFormat="1" ht="44.25" customHeight="1">
      <c r="A14" s="160"/>
      <c r="B14" s="34">
        <v>1.8</v>
      </c>
      <c r="C14" s="10">
        <v>0.918</v>
      </c>
      <c r="D14" s="9">
        <v>30</v>
      </c>
      <c r="E14" s="9">
        <v>15</v>
      </c>
      <c r="F14" s="11">
        <f t="shared" si="2"/>
        <v>12</v>
      </c>
      <c r="G14" s="32">
        <f t="shared" si="0"/>
        <v>91.8</v>
      </c>
      <c r="H14" s="13">
        <f t="shared" si="3"/>
        <v>4.29</v>
      </c>
      <c r="I14" s="13">
        <f aca="true" t="shared" si="12" ref="I14:I19">PRODUCT(E14,F14)/10</f>
        <v>18</v>
      </c>
      <c r="J14" s="14">
        <f>VALUE(J5)</f>
        <v>1430</v>
      </c>
      <c r="K14" s="15">
        <f t="shared" si="1"/>
        <v>4.29</v>
      </c>
      <c r="L14" s="16">
        <f aca="true" t="shared" si="13" ref="L14:L19">PRODUCT(G14,K14)</f>
        <v>393.822</v>
      </c>
      <c r="M14" s="13">
        <f>V3/L14</f>
        <v>1.5235309352956412</v>
      </c>
      <c r="N14" s="12">
        <f aca="true" t="shared" si="14" ref="N14:N19">(J14*2)/(F14/0.06)</f>
        <v>14.3</v>
      </c>
      <c r="O14" s="32">
        <f t="shared" si="7"/>
        <v>393.822</v>
      </c>
      <c r="P14" s="12">
        <f>V3-(L14*ROUNDDOWN(M14,0))</f>
        <v>206.178</v>
      </c>
      <c r="Q14" s="17" t="str">
        <f aca="true" t="shared" si="15" ref="Q14:Q19">TEXT(N14/1440,"чч:мм:сс")</f>
        <v>00:14:18</v>
      </c>
      <c r="R14" s="13" t="str">
        <f t="shared" si="9"/>
        <v>00:14:18</v>
      </c>
      <c r="S14" s="18">
        <f t="shared" si="10"/>
        <v>1.7160000000000002</v>
      </c>
      <c r="T14" s="37">
        <f>S14/V3*O14</f>
        <v>1.12633092</v>
      </c>
      <c r="U14" s="18">
        <f>100/G14*S5</f>
        <v>0.4357298474945534</v>
      </c>
      <c r="V14" s="18">
        <f t="shared" si="11"/>
        <v>0.025740000000000002</v>
      </c>
      <c r="W14" s="41">
        <f>V14/V3*O14</f>
        <v>0.016894963800000003</v>
      </c>
      <c r="X14" s="18">
        <f>100/G14*V5</f>
        <v>0.006535947712418301</v>
      </c>
    </row>
    <row r="15" spans="1:24" s="1" customFormat="1" ht="44.25" customHeight="1">
      <c r="A15" s="160"/>
      <c r="B15" s="34">
        <v>1.9</v>
      </c>
      <c r="C15" s="10">
        <v>0.944</v>
      </c>
      <c r="D15" s="9">
        <v>30</v>
      </c>
      <c r="E15" s="9">
        <v>15</v>
      </c>
      <c r="F15" s="11">
        <f t="shared" si="2"/>
        <v>12</v>
      </c>
      <c r="G15" s="32">
        <f t="shared" si="0"/>
        <v>94.4</v>
      </c>
      <c r="H15" s="13">
        <f t="shared" si="3"/>
        <v>4.29</v>
      </c>
      <c r="I15" s="13">
        <f t="shared" si="12"/>
        <v>18</v>
      </c>
      <c r="J15" s="14">
        <f>VALUE(J5)</f>
        <v>1430</v>
      </c>
      <c r="K15" s="15">
        <f t="shared" si="1"/>
        <v>4.29</v>
      </c>
      <c r="L15" s="16">
        <f t="shared" si="13"/>
        <v>404.97600000000006</v>
      </c>
      <c r="M15" s="13">
        <f>V3/L15</f>
        <v>1.4815692781794474</v>
      </c>
      <c r="N15" s="12">
        <f t="shared" si="14"/>
        <v>14.3</v>
      </c>
      <c r="O15" s="32">
        <f t="shared" si="7"/>
        <v>404.97600000000006</v>
      </c>
      <c r="P15" s="12">
        <f>V3-(L15*ROUNDDOWN(M15,0))</f>
        <v>195.02399999999994</v>
      </c>
      <c r="Q15" s="17" t="str">
        <f t="shared" si="15"/>
        <v>00:14:18</v>
      </c>
      <c r="R15" s="17" t="str">
        <f t="shared" si="9"/>
        <v>00:14:18</v>
      </c>
      <c r="S15" s="18">
        <f t="shared" si="10"/>
        <v>1.7160000000000002</v>
      </c>
      <c r="T15" s="37">
        <f>S15/V3*O15</f>
        <v>1.1582313600000003</v>
      </c>
      <c r="U15" s="18">
        <f>100/G15*S5</f>
        <v>0.423728813559322</v>
      </c>
      <c r="V15" s="18">
        <f t="shared" si="11"/>
        <v>0.025740000000000002</v>
      </c>
      <c r="W15" s="41">
        <f>V15/V3*O15</f>
        <v>0.017373470400000004</v>
      </c>
      <c r="X15" s="18">
        <f>100/G15*V5</f>
        <v>0.00635593220338983</v>
      </c>
    </row>
    <row r="16" spans="1:24" s="1" customFormat="1" ht="44.25" customHeight="1">
      <c r="A16" s="160"/>
      <c r="B16" s="56">
        <v>2</v>
      </c>
      <c r="C16" s="57">
        <v>0.97</v>
      </c>
      <c r="D16" s="58">
        <v>30</v>
      </c>
      <c r="E16" s="58">
        <v>15</v>
      </c>
      <c r="F16" s="59">
        <f t="shared" si="2"/>
        <v>12</v>
      </c>
      <c r="G16" s="60">
        <f t="shared" si="0"/>
        <v>97</v>
      </c>
      <c r="H16" s="61">
        <f t="shared" si="3"/>
        <v>4.29</v>
      </c>
      <c r="I16" s="61">
        <f t="shared" si="12"/>
        <v>18</v>
      </c>
      <c r="J16" s="62">
        <f>VALUE(J5)</f>
        <v>1430</v>
      </c>
      <c r="K16" s="63">
        <f t="shared" si="1"/>
        <v>4.29</v>
      </c>
      <c r="L16" s="64">
        <f t="shared" si="13"/>
        <v>416.13</v>
      </c>
      <c r="M16" s="61">
        <f>V3/L16</f>
        <v>1.4418571119602048</v>
      </c>
      <c r="N16" s="65">
        <f t="shared" si="14"/>
        <v>14.3</v>
      </c>
      <c r="O16" s="60">
        <f t="shared" si="7"/>
        <v>416.13</v>
      </c>
      <c r="P16" s="65">
        <f>V3-(L16*ROUNDDOWN(M16,0))</f>
        <v>183.87</v>
      </c>
      <c r="Q16" s="66" t="str">
        <f t="shared" si="15"/>
        <v>00:14:18</v>
      </c>
      <c r="R16" s="66" t="str">
        <f t="shared" si="9"/>
        <v>00:14:18</v>
      </c>
      <c r="S16" s="67">
        <f t="shared" si="10"/>
        <v>1.716</v>
      </c>
      <c r="T16" s="37">
        <f>S16/V3*O16</f>
        <v>1.1901318</v>
      </c>
      <c r="U16" s="18">
        <f>100/G16*S5</f>
        <v>0.41237113402061853</v>
      </c>
      <c r="V16" s="18">
        <f t="shared" si="11"/>
        <v>0.02574</v>
      </c>
      <c r="W16" s="41">
        <f>V16/V3*O16</f>
        <v>0.017851976999999998</v>
      </c>
      <c r="X16" s="18">
        <f>100/G16*V5</f>
        <v>0.006185567010309278</v>
      </c>
    </row>
    <row r="17" spans="1:24" s="1" customFormat="1" ht="44.25" customHeight="1">
      <c r="A17" s="160"/>
      <c r="B17" s="34">
        <v>2.1</v>
      </c>
      <c r="C17" s="10">
        <v>0.992</v>
      </c>
      <c r="D17" s="9">
        <v>30</v>
      </c>
      <c r="E17" s="9">
        <v>15</v>
      </c>
      <c r="F17" s="11">
        <f t="shared" si="2"/>
        <v>12</v>
      </c>
      <c r="G17" s="32">
        <f t="shared" si="0"/>
        <v>99.2</v>
      </c>
      <c r="H17" s="13">
        <f t="shared" si="3"/>
        <v>4.29</v>
      </c>
      <c r="I17" s="13">
        <f t="shared" si="12"/>
        <v>18</v>
      </c>
      <c r="J17" s="14">
        <f>VALUE(J5)</f>
        <v>1430</v>
      </c>
      <c r="K17" s="15">
        <f t="shared" si="1"/>
        <v>4.29</v>
      </c>
      <c r="L17" s="16">
        <f t="shared" si="13"/>
        <v>425.56800000000004</v>
      </c>
      <c r="M17" s="13">
        <f>V3/L17</f>
        <v>1.4098804421385065</v>
      </c>
      <c r="N17" s="12">
        <f t="shared" si="14"/>
        <v>14.3</v>
      </c>
      <c r="O17" s="32">
        <f t="shared" si="7"/>
        <v>425.56800000000004</v>
      </c>
      <c r="P17" s="12">
        <f>V3-(L17*ROUNDDOWN(M17,0))</f>
        <v>174.43199999999996</v>
      </c>
      <c r="Q17" s="17" t="str">
        <f t="shared" si="15"/>
        <v>00:14:18</v>
      </c>
      <c r="R17" s="17" t="str">
        <f t="shared" si="9"/>
        <v>00:14:18</v>
      </c>
      <c r="S17" s="18">
        <f t="shared" si="10"/>
        <v>1.7160000000000002</v>
      </c>
      <c r="T17" s="37">
        <f>S17/V3*O17</f>
        <v>1.21712448</v>
      </c>
      <c r="U17" s="18">
        <f>100/G17*S5</f>
        <v>0.40322580645161293</v>
      </c>
      <c r="V17" s="18">
        <f t="shared" si="11"/>
        <v>0.025740000000000002</v>
      </c>
      <c r="W17" s="41">
        <f>V17/V3*O17</f>
        <v>0.018256867200000006</v>
      </c>
      <c r="X17" s="18">
        <f>100/G17*V5</f>
        <v>0.006048387096774193</v>
      </c>
    </row>
    <row r="18" spans="1:24" s="1" customFormat="1" ht="44.25" customHeight="1">
      <c r="A18" s="160"/>
      <c r="B18" s="34">
        <v>2.2</v>
      </c>
      <c r="C18" s="10">
        <v>1.014</v>
      </c>
      <c r="D18" s="9">
        <v>30</v>
      </c>
      <c r="E18" s="9">
        <v>15</v>
      </c>
      <c r="F18" s="11">
        <f t="shared" si="2"/>
        <v>12</v>
      </c>
      <c r="G18" s="32">
        <f t="shared" si="0"/>
        <v>101.4</v>
      </c>
      <c r="H18" s="13">
        <f t="shared" si="3"/>
        <v>4.29</v>
      </c>
      <c r="I18" s="13">
        <f t="shared" si="12"/>
        <v>18</v>
      </c>
      <c r="J18" s="14">
        <f>VALUE(J5)</f>
        <v>1430</v>
      </c>
      <c r="K18" s="15">
        <f t="shared" si="1"/>
        <v>4.29</v>
      </c>
      <c r="L18" s="16">
        <f t="shared" si="13"/>
        <v>435.00600000000003</v>
      </c>
      <c r="M18" s="13">
        <f>V3/L18</f>
        <v>1.3792913201197223</v>
      </c>
      <c r="N18" s="12">
        <f t="shared" si="14"/>
        <v>14.3</v>
      </c>
      <c r="O18" s="32">
        <f t="shared" si="7"/>
        <v>435.00600000000003</v>
      </c>
      <c r="P18" s="12">
        <f>V3-(L18*ROUNDDOWN(M18,0))</f>
        <v>164.99399999999997</v>
      </c>
      <c r="Q18" s="17" t="str">
        <f t="shared" si="15"/>
        <v>00:14:18</v>
      </c>
      <c r="R18" s="17" t="str">
        <f t="shared" si="9"/>
        <v>00:14:18</v>
      </c>
      <c r="S18" s="18">
        <f t="shared" si="10"/>
        <v>1.7160000000000002</v>
      </c>
      <c r="T18" s="37">
        <f>S18/V3*O18</f>
        <v>1.24411716</v>
      </c>
      <c r="U18" s="18">
        <f>100/G18*S5</f>
        <v>0.39447731755424065</v>
      </c>
      <c r="V18" s="18">
        <f t="shared" si="11"/>
        <v>0.025740000000000002</v>
      </c>
      <c r="W18" s="41">
        <f>V18/V3*O18</f>
        <v>0.018661757400000003</v>
      </c>
      <c r="X18" s="18">
        <f>100/G18*V5</f>
        <v>0.005917159763313609</v>
      </c>
    </row>
    <row r="19" spans="1:24" s="1" customFormat="1" ht="44.25" customHeight="1">
      <c r="A19" s="160"/>
      <c r="B19" s="35">
        <v>2.3</v>
      </c>
      <c r="C19" s="20">
        <v>1.036</v>
      </c>
      <c r="D19" s="19">
        <v>30</v>
      </c>
      <c r="E19" s="19">
        <v>15</v>
      </c>
      <c r="F19" s="21">
        <f t="shared" si="2"/>
        <v>12</v>
      </c>
      <c r="G19" s="33">
        <f t="shared" si="0"/>
        <v>103.6</v>
      </c>
      <c r="H19" s="23">
        <f t="shared" si="3"/>
        <v>4.29</v>
      </c>
      <c r="I19" s="23">
        <f t="shared" si="12"/>
        <v>18</v>
      </c>
      <c r="J19" s="24">
        <f>VALUE(J5)</f>
        <v>1430</v>
      </c>
      <c r="K19" s="25">
        <f t="shared" si="1"/>
        <v>4.29</v>
      </c>
      <c r="L19" s="26">
        <f t="shared" si="13"/>
        <v>444.44399999999996</v>
      </c>
      <c r="M19" s="23">
        <f>V3/L19</f>
        <v>1.3500013500013501</v>
      </c>
      <c r="N19" s="22">
        <f t="shared" si="14"/>
        <v>14.3</v>
      </c>
      <c r="O19" s="33">
        <f t="shared" si="7"/>
        <v>444.44399999999996</v>
      </c>
      <c r="P19" s="22">
        <f>V3-(L19*ROUNDDOWN(M19,0))</f>
        <v>155.55600000000004</v>
      </c>
      <c r="Q19" s="27" t="str">
        <f t="shared" si="15"/>
        <v>00:14:18</v>
      </c>
      <c r="R19" s="27" t="str">
        <f t="shared" si="9"/>
        <v>00:14:18</v>
      </c>
      <c r="S19" s="28">
        <f t="shared" si="10"/>
        <v>1.7160000000000002</v>
      </c>
      <c r="T19" s="38">
        <f>S19/V3*O19</f>
        <v>1.27110984</v>
      </c>
      <c r="U19" s="28">
        <f>100/G19*S5</f>
        <v>0.38610038610038616</v>
      </c>
      <c r="V19" s="28">
        <f t="shared" si="11"/>
        <v>0.02574</v>
      </c>
      <c r="W19" s="42">
        <f>V19/V3*O19</f>
        <v>0.019066647599999997</v>
      </c>
      <c r="X19" s="28">
        <f>100/G19*V5</f>
        <v>0.005791505791505792</v>
      </c>
    </row>
    <row r="20" spans="1:24" s="1" customFormat="1" ht="44.25" customHeight="1">
      <c r="A20" s="160"/>
      <c r="B20" s="34">
        <v>2.4</v>
      </c>
      <c r="C20" s="10">
        <v>1.058</v>
      </c>
      <c r="D20" s="9">
        <v>30</v>
      </c>
      <c r="E20" s="9">
        <v>15</v>
      </c>
      <c r="F20" s="11">
        <f t="shared" si="2"/>
        <v>12</v>
      </c>
      <c r="G20" s="32">
        <f t="shared" si="0"/>
        <v>105.8</v>
      </c>
      <c r="H20" s="13">
        <f t="shared" si="3"/>
        <v>4.29</v>
      </c>
      <c r="I20" s="13">
        <f>PRODUCT(E20,F20)/10</f>
        <v>18</v>
      </c>
      <c r="J20" s="14">
        <f>VALUE(J5)</f>
        <v>1430</v>
      </c>
      <c r="K20" s="15">
        <f t="shared" si="1"/>
        <v>4.29</v>
      </c>
      <c r="L20" s="16">
        <f>PRODUCT(G20,K20)</f>
        <v>453.882</v>
      </c>
      <c r="M20" s="13">
        <f>V3/L20</f>
        <v>1.321929488281095</v>
      </c>
      <c r="N20" s="12">
        <f>(J20*2)/(F20/0.06)</f>
        <v>14.3</v>
      </c>
      <c r="O20" s="32">
        <f t="shared" si="7"/>
        <v>453.882</v>
      </c>
      <c r="P20" s="12">
        <f>V3-(L20*ROUNDDOWN(M20,0))</f>
        <v>146.118</v>
      </c>
      <c r="Q20" s="17" t="str">
        <f>TEXT(N20/1440,"чч:мм:сс")</f>
        <v>00:14:18</v>
      </c>
      <c r="R20" s="17" t="str">
        <f t="shared" si="9"/>
        <v>00:14:18</v>
      </c>
      <c r="S20" s="18">
        <f t="shared" si="10"/>
        <v>1.7160000000000002</v>
      </c>
      <c r="T20" s="37">
        <f>S20/V3*O20</f>
        <v>1.29810252</v>
      </c>
      <c r="U20" s="18">
        <f>100/G20*S5</f>
        <v>0.37807183364839325</v>
      </c>
      <c r="V20" s="18">
        <f t="shared" si="11"/>
        <v>0.025740000000000002</v>
      </c>
      <c r="W20" s="41">
        <f>V20/V3*O20</f>
        <v>0.019471537800000004</v>
      </c>
      <c r="X20" s="18">
        <f>100/G20*V5</f>
        <v>0.005671077504725898</v>
      </c>
    </row>
    <row r="21" spans="1:24" s="1" customFormat="1" ht="44.25" customHeight="1">
      <c r="A21" s="160"/>
      <c r="B21" s="56">
        <v>2.5</v>
      </c>
      <c r="C21" s="57">
        <v>1.08</v>
      </c>
      <c r="D21" s="58">
        <v>30</v>
      </c>
      <c r="E21" s="58">
        <v>15</v>
      </c>
      <c r="F21" s="59">
        <f t="shared" si="2"/>
        <v>12</v>
      </c>
      <c r="G21" s="60">
        <f t="shared" si="0"/>
        <v>108</v>
      </c>
      <c r="H21" s="61">
        <f t="shared" si="3"/>
        <v>4.29</v>
      </c>
      <c r="I21" s="61">
        <f aca="true" t="shared" si="16" ref="I21:I26">PRODUCT(E21,F21)/10</f>
        <v>18</v>
      </c>
      <c r="J21" s="62">
        <f>VALUE(J5)</f>
        <v>1430</v>
      </c>
      <c r="K21" s="63">
        <f t="shared" si="1"/>
        <v>4.29</v>
      </c>
      <c r="L21" s="64">
        <f aca="true" t="shared" si="17" ref="L21:L26">PRODUCT(G21,K21)</f>
        <v>463.32</v>
      </c>
      <c r="M21" s="61">
        <f>V3/L21</f>
        <v>1.295001295001295</v>
      </c>
      <c r="N21" s="65">
        <f aca="true" t="shared" si="18" ref="N21:N26">(J21*2)/(F21/0.06)</f>
        <v>14.3</v>
      </c>
      <c r="O21" s="60">
        <f t="shared" si="7"/>
        <v>463.32</v>
      </c>
      <c r="P21" s="65">
        <f>V3-(L21*ROUNDDOWN(M21,0))</f>
        <v>136.68</v>
      </c>
      <c r="Q21" s="66" t="str">
        <f aca="true" t="shared" si="19" ref="Q21:Q26">TEXT(N21/1440,"чч:мм:сс")</f>
        <v>00:14:18</v>
      </c>
      <c r="R21" s="61" t="str">
        <f t="shared" si="9"/>
        <v>00:14:18</v>
      </c>
      <c r="S21" s="67">
        <f t="shared" si="10"/>
        <v>1.7160000000000002</v>
      </c>
      <c r="T21" s="37">
        <f>S21/V3*O21</f>
        <v>1.3250952</v>
      </c>
      <c r="U21" s="18">
        <f>100/G21*S5</f>
        <v>0.3703703703703704</v>
      </c>
      <c r="V21" s="18">
        <f t="shared" si="11"/>
        <v>0.02574</v>
      </c>
      <c r="W21" s="41">
        <f>V21/V3*O21</f>
        <v>0.019876427999999998</v>
      </c>
      <c r="X21" s="18">
        <f>100/G21*V5</f>
        <v>0.005555555555555556</v>
      </c>
    </row>
    <row r="22" spans="1:24" s="1" customFormat="1" ht="44.25" customHeight="1">
      <c r="A22" s="160"/>
      <c r="B22" s="34">
        <v>2.6</v>
      </c>
      <c r="C22" s="10">
        <v>1.1</v>
      </c>
      <c r="D22" s="9">
        <v>30</v>
      </c>
      <c r="E22" s="9">
        <v>15</v>
      </c>
      <c r="F22" s="11">
        <f t="shared" si="2"/>
        <v>12</v>
      </c>
      <c r="G22" s="32">
        <f t="shared" si="0"/>
        <v>110</v>
      </c>
      <c r="H22" s="13">
        <f t="shared" si="3"/>
        <v>4.29</v>
      </c>
      <c r="I22" s="13">
        <f t="shared" si="16"/>
        <v>18</v>
      </c>
      <c r="J22" s="14">
        <f>VALUE(J5)</f>
        <v>1430</v>
      </c>
      <c r="K22" s="15">
        <f t="shared" si="1"/>
        <v>4.29</v>
      </c>
      <c r="L22" s="16">
        <f t="shared" si="17"/>
        <v>471.9</v>
      </c>
      <c r="M22" s="13">
        <f>V3/L22</f>
        <v>1.2714558169103625</v>
      </c>
      <c r="N22" s="12">
        <f t="shared" si="18"/>
        <v>14.3</v>
      </c>
      <c r="O22" s="32">
        <f t="shared" si="7"/>
        <v>471.9</v>
      </c>
      <c r="P22" s="12">
        <f>V3-(L22*ROUNDDOWN(M22,0))</f>
        <v>128.10000000000002</v>
      </c>
      <c r="Q22" s="17" t="str">
        <f t="shared" si="19"/>
        <v>00:14:18</v>
      </c>
      <c r="R22" s="17" t="str">
        <f t="shared" si="9"/>
        <v>00:14:18</v>
      </c>
      <c r="S22" s="18">
        <f t="shared" si="10"/>
        <v>1.716</v>
      </c>
      <c r="T22" s="37">
        <f>S22/V3*O22</f>
        <v>1.349634</v>
      </c>
      <c r="U22" s="18">
        <f>100/G22*S5</f>
        <v>0.36363636363636365</v>
      </c>
      <c r="V22" s="18">
        <f t="shared" si="11"/>
        <v>0.02574</v>
      </c>
      <c r="W22" s="41">
        <f>V22/V3*O22</f>
        <v>0.02024451</v>
      </c>
      <c r="X22" s="18">
        <f>100/G22*V5</f>
        <v>0.005454545454545454</v>
      </c>
    </row>
    <row r="23" spans="1:24" s="1" customFormat="1" ht="44.25" customHeight="1">
      <c r="A23" s="160"/>
      <c r="B23" s="34">
        <v>2.7</v>
      </c>
      <c r="C23" s="10">
        <v>1.12</v>
      </c>
      <c r="D23" s="9">
        <v>30</v>
      </c>
      <c r="E23" s="9">
        <v>15</v>
      </c>
      <c r="F23" s="11">
        <f t="shared" si="2"/>
        <v>12</v>
      </c>
      <c r="G23" s="32">
        <f t="shared" si="0"/>
        <v>112</v>
      </c>
      <c r="H23" s="13">
        <f t="shared" si="3"/>
        <v>4.29</v>
      </c>
      <c r="I23" s="13">
        <f t="shared" si="16"/>
        <v>18</v>
      </c>
      <c r="J23" s="14">
        <f>VALUE(J5)</f>
        <v>1430</v>
      </c>
      <c r="K23" s="15">
        <f t="shared" si="1"/>
        <v>4.29</v>
      </c>
      <c r="L23" s="16">
        <f t="shared" si="17"/>
        <v>480.48</v>
      </c>
      <c r="M23" s="13">
        <f>V3/L23</f>
        <v>1.2487512487512487</v>
      </c>
      <c r="N23" s="12">
        <f t="shared" si="18"/>
        <v>14.3</v>
      </c>
      <c r="O23" s="32">
        <f t="shared" si="7"/>
        <v>480.48</v>
      </c>
      <c r="P23" s="12">
        <f>V3-(L23*ROUNDDOWN(M23,0))</f>
        <v>119.51999999999998</v>
      </c>
      <c r="Q23" s="17" t="str">
        <f t="shared" si="19"/>
        <v>00:14:18</v>
      </c>
      <c r="R23" s="17" t="str">
        <f t="shared" si="9"/>
        <v>00:14:18</v>
      </c>
      <c r="S23" s="18">
        <f t="shared" si="10"/>
        <v>1.7160000000000004</v>
      </c>
      <c r="T23" s="37">
        <f>S23/V3*O23</f>
        <v>1.3741728000000004</v>
      </c>
      <c r="U23" s="18">
        <f>100/G23*S5</f>
        <v>0.3571428571428572</v>
      </c>
      <c r="V23" s="18">
        <f t="shared" si="11"/>
        <v>0.025740000000000002</v>
      </c>
      <c r="W23" s="41">
        <f>V23/V3*O23</f>
        <v>0.020612592000000002</v>
      </c>
      <c r="X23" s="18">
        <f>100/G23*V5</f>
        <v>0.005357142857142857</v>
      </c>
    </row>
    <row r="24" spans="1:24" s="1" customFormat="1" ht="44.25" customHeight="1">
      <c r="A24" s="160"/>
      <c r="B24" s="34">
        <v>2.8</v>
      </c>
      <c r="C24" s="10">
        <v>1.14</v>
      </c>
      <c r="D24" s="9">
        <v>30</v>
      </c>
      <c r="E24" s="9">
        <v>15</v>
      </c>
      <c r="F24" s="11">
        <f t="shared" si="2"/>
        <v>12</v>
      </c>
      <c r="G24" s="32">
        <f t="shared" si="0"/>
        <v>114</v>
      </c>
      <c r="H24" s="13">
        <f t="shared" si="3"/>
        <v>4.29</v>
      </c>
      <c r="I24" s="13">
        <f t="shared" si="16"/>
        <v>18</v>
      </c>
      <c r="J24" s="14">
        <f>VALUE(J5)</f>
        <v>1430</v>
      </c>
      <c r="K24" s="15">
        <f t="shared" si="1"/>
        <v>4.29</v>
      </c>
      <c r="L24" s="16">
        <f t="shared" si="17"/>
        <v>489.06</v>
      </c>
      <c r="M24" s="13">
        <f>V3/L24</f>
        <v>1.22684333210649</v>
      </c>
      <c r="N24" s="12">
        <f t="shared" si="18"/>
        <v>14.3</v>
      </c>
      <c r="O24" s="32">
        <f t="shared" si="7"/>
        <v>489.06</v>
      </c>
      <c r="P24" s="12">
        <f>V3-(L24*ROUNDDOWN(M24,0))</f>
        <v>110.94</v>
      </c>
      <c r="Q24" s="17" t="str">
        <f t="shared" si="19"/>
        <v>00:14:18</v>
      </c>
      <c r="R24" s="17" t="str">
        <f t="shared" si="9"/>
        <v>00:14:18</v>
      </c>
      <c r="S24" s="18">
        <f t="shared" si="10"/>
        <v>1.716</v>
      </c>
      <c r="T24" s="37">
        <f>S24/V3*O24</f>
        <v>1.3987116000000002</v>
      </c>
      <c r="U24" s="18">
        <f>100/G24*S5</f>
        <v>0.3508771929824561</v>
      </c>
      <c r="V24" s="18">
        <f t="shared" si="11"/>
        <v>0.02574</v>
      </c>
      <c r="W24" s="41">
        <f>V24/V3*O24</f>
        <v>0.020980674</v>
      </c>
      <c r="X24" s="18">
        <f>100/G24*V5</f>
        <v>0.005263157894736842</v>
      </c>
    </row>
    <row r="25" spans="1:24" s="1" customFormat="1" ht="44.25" customHeight="1">
      <c r="A25" s="160"/>
      <c r="B25" s="34">
        <v>2.9</v>
      </c>
      <c r="C25" s="10">
        <v>1.16</v>
      </c>
      <c r="D25" s="9">
        <v>30</v>
      </c>
      <c r="E25" s="9">
        <v>15</v>
      </c>
      <c r="F25" s="11">
        <f t="shared" si="2"/>
        <v>12</v>
      </c>
      <c r="G25" s="32">
        <f t="shared" si="0"/>
        <v>116</v>
      </c>
      <c r="H25" s="13">
        <f t="shared" si="3"/>
        <v>4.29</v>
      </c>
      <c r="I25" s="13">
        <f t="shared" si="16"/>
        <v>18</v>
      </c>
      <c r="J25" s="14">
        <f>VALUE(J5)</f>
        <v>1430</v>
      </c>
      <c r="K25" s="15">
        <f t="shared" si="1"/>
        <v>4.29</v>
      </c>
      <c r="L25" s="16">
        <f t="shared" si="17"/>
        <v>497.64</v>
      </c>
      <c r="M25" s="13">
        <f>V3/L25</f>
        <v>1.2056908608632746</v>
      </c>
      <c r="N25" s="12">
        <f t="shared" si="18"/>
        <v>14.3</v>
      </c>
      <c r="O25" s="32">
        <f t="shared" si="7"/>
        <v>497.64</v>
      </c>
      <c r="P25" s="12">
        <f>V3-(L25*ROUNDDOWN(M25,0))</f>
        <v>102.36000000000001</v>
      </c>
      <c r="Q25" s="17" t="str">
        <f t="shared" si="19"/>
        <v>00:14:18</v>
      </c>
      <c r="R25" s="17" t="str">
        <f t="shared" si="9"/>
        <v>00:14:18</v>
      </c>
      <c r="S25" s="18">
        <f t="shared" si="10"/>
        <v>1.716</v>
      </c>
      <c r="T25" s="37">
        <f>S25/V3*O25</f>
        <v>1.4232504</v>
      </c>
      <c r="U25" s="18">
        <f>100/G25*S5</f>
        <v>0.3448275862068966</v>
      </c>
      <c r="V25" s="18">
        <f t="shared" si="11"/>
        <v>0.02574</v>
      </c>
      <c r="W25" s="41">
        <f>V25/V3*O25</f>
        <v>0.021348756</v>
      </c>
      <c r="X25" s="18">
        <f>100/G25*V5</f>
        <v>0.005172413793103448</v>
      </c>
    </row>
    <row r="26" spans="1:24" s="1" customFormat="1" ht="44.25" customHeight="1">
      <c r="A26" s="160"/>
      <c r="B26" s="68">
        <v>3</v>
      </c>
      <c r="C26" s="69">
        <v>1.18</v>
      </c>
      <c r="D26" s="70">
        <v>30</v>
      </c>
      <c r="E26" s="70">
        <v>15</v>
      </c>
      <c r="F26" s="71">
        <f t="shared" si="2"/>
        <v>12</v>
      </c>
      <c r="G26" s="72">
        <f t="shared" si="0"/>
        <v>118</v>
      </c>
      <c r="H26" s="73">
        <f t="shared" si="3"/>
        <v>4.29</v>
      </c>
      <c r="I26" s="73">
        <f t="shared" si="16"/>
        <v>18</v>
      </c>
      <c r="J26" s="74">
        <f>VALUE(J5)</f>
        <v>1430</v>
      </c>
      <c r="K26" s="75">
        <f t="shared" si="1"/>
        <v>4.29</v>
      </c>
      <c r="L26" s="76">
        <f t="shared" si="17"/>
        <v>506.22</v>
      </c>
      <c r="M26" s="73">
        <f>V3/L26</f>
        <v>1.185255422543558</v>
      </c>
      <c r="N26" s="77">
        <f t="shared" si="18"/>
        <v>14.3</v>
      </c>
      <c r="O26" s="72">
        <f t="shared" si="7"/>
        <v>506.22</v>
      </c>
      <c r="P26" s="77">
        <f>V3-(L26*ROUNDDOWN(M26,0))</f>
        <v>93.77999999999997</v>
      </c>
      <c r="Q26" s="78" t="str">
        <f t="shared" si="19"/>
        <v>00:14:18</v>
      </c>
      <c r="R26" s="78" t="str">
        <f t="shared" si="9"/>
        <v>00:14:18</v>
      </c>
      <c r="S26" s="79">
        <f t="shared" si="10"/>
        <v>1.716</v>
      </c>
      <c r="T26" s="38">
        <f>S26/V3*O26</f>
        <v>1.4477892</v>
      </c>
      <c r="U26" s="28">
        <f>100/G26*S5</f>
        <v>0.3389830508474576</v>
      </c>
      <c r="V26" s="28">
        <f t="shared" si="11"/>
        <v>0.02574</v>
      </c>
      <c r="W26" s="42">
        <f>V26/V3*O26</f>
        <v>0.021716838000000002</v>
      </c>
      <c r="X26" s="28">
        <f>100/G26*V5</f>
        <v>0.005084745762711864</v>
      </c>
    </row>
    <row r="27" spans="1:24" s="2" customFormat="1" ht="44.25" customHeight="1">
      <c r="A27" s="160"/>
      <c r="B27" s="34">
        <v>3.1</v>
      </c>
      <c r="C27" s="10">
        <v>1.2</v>
      </c>
      <c r="D27" s="9">
        <v>30</v>
      </c>
      <c r="E27" s="9">
        <v>15</v>
      </c>
      <c r="F27" s="11">
        <f t="shared" si="2"/>
        <v>12</v>
      </c>
      <c r="G27" s="32">
        <f>ROUND(PRODUCT(600,C27,D27,)/PRODUCT(E27,F27),1)</f>
        <v>120</v>
      </c>
      <c r="H27" s="13">
        <f t="shared" si="3"/>
        <v>4.29</v>
      </c>
      <c r="I27" s="13">
        <f t="shared" si="4"/>
        <v>18</v>
      </c>
      <c r="J27" s="14">
        <f>VALUE(J5)</f>
        <v>1430</v>
      </c>
      <c r="K27" s="15">
        <f t="shared" si="1"/>
        <v>4.29</v>
      </c>
      <c r="L27" s="16">
        <f t="shared" si="5"/>
        <v>514.8</v>
      </c>
      <c r="M27" s="13">
        <f>V3/L27</f>
        <v>1.1655011655011656</v>
      </c>
      <c r="N27" s="12">
        <f t="shared" si="6"/>
        <v>14.3</v>
      </c>
      <c r="O27" s="32">
        <f t="shared" si="7"/>
        <v>514.8</v>
      </c>
      <c r="P27" s="12">
        <f>V3-(L27*ROUNDDOWN(M27,0))</f>
        <v>85.20000000000005</v>
      </c>
      <c r="Q27" s="17" t="str">
        <f t="shared" si="8"/>
        <v>00:14:18</v>
      </c>
      <c r="R27" s="17" t="str">
        <f t="shared" si="9"/>
        <v>00:14:18</v>
      </c>
      <c r="S27" s="18">
        <f t="shared" si="10"/>
        <v>1.716</v>
      </c>
      <c r="T27" s="37">
        <f>S27/V3*O27</f>
        <v>1.4723279999999999</v>
      </c>
      <c r="U27" s="18">
        <f>100/G27*S5</f>
        <v>0.33333333333333337</v>
      </c>
      <c r="V27" s="18">
        <f t="shared" si="11"/>
        <v>0.02574</v>
      </c>
      <c r="W27" s="41">
        <f>V27/V3*O27</f>
        <v>0.022084919999999997</v>
      </c>
      <c r="X27" s="18">
        <f>100/G27*V5</f>
        <v>0.005</v>
      </c>
    </row>
    <row r="28" spans="1:24" s="2" customFormat="1" ht="44.25" customHeight="1">
      <c r="A28" s="160"/>
      <c r="B28" s="34">
        <v>3.2</v>
      </c>
      <c r="C28" s="10">
        <v>1.22</v>
      </c>
      <c r="D28" s="9">
        <v>30</v>
      </c>
      <c r="E28" s="9">
        <v>15</v>
      </c>
      <c r="F28" s="11">
        <f t="shared" si="2"/>
        <v>12</v>
      </c>
      <c r="G28" s="32">
        <f aca="true" t="shared" si="20" ref="G28:G36">ROUND(PRODUCT(600,C28,D28,)/PRODUCT(E28,F28),1)</f>
        <v>122</v>
      </c>
      <c r="H28" s="13">
        <f t="shared" si="3"/>
        <v>4.29</v>
      </c>
      <c r="I28" s="13">
        <f t="shared" si="4"/>
        <v>18</v>
      </c>
      <c r="J28" s="14">
        <f>VALUE(J5)</f>
        <v>1430</v>
      </c>
      <c r="K28" s="15">
        <f t="shared" si="1"/>
        <v>4.29</v>
      </c>
      <c r="L28" s="16">
        <f t="shared" si="5"/>
        <v>523.38</v>
      </c>
      <c r="M28" s="13">
        <f>V3/L28</f>
        <v>1.1463945890175398</v>
      </c>
      <c r="N28" s="12">
        <f t="shared" si="6"/>
        <v>14.3</v>
      </c>
      <c r="O28" s="32">
        <f t="shared" si="7"/>
        <v>523.38</v>
      </c>
      <c r="P28" s="12">
        <f>V3-(L28*ROUNDDOWN(M28,0))</f>
        <v>76.62</v>
      </c>
      <c r="Q28" s="17" t="str">
        <f t="shared" si="8"/>
        <v>00:14:18</v>
      </c>
      <c r="R28" s="17" t="str">
        <f t="shared" si="9"/>
        <v>00:14:18</v>
      </c>
      <c r="S28" s="18">
        <f t="shared" si="10"/>
        <v>1.7160000000000002</v>
      </c>
      <c r="T28" s="37">
        <f>S28/V3*O28</f>
        <v>1.4968668</v>
      </c>
      <c r="U28" s="18">
        <f>100/G28*S5</f>
        <v>0.3278688524590164</v>
      </c>
      <c r="V28" s="18">
        <f t="shared" si="11"/>
        <v>0.025740000000000002</v>
      </c>
      <c r="W28" s="41">
        <f>V28/V3*O28</f>
        <v>0.022453002000000003</v>
      </c>
      <c r="X28" s="18">
        <f>100/G28*V5</f>
        <v>0.004918032786885246</v>
      </c>
    </row>
    <row r="29" spans="1:24" s="2" customFormat="1" ht="44.25" customHeight="1">
      <c r="A29" s="160"/>
      <c r="B29" s="34">
        <v>3.3</v>
      </c>
      <c r="C29" s="10">
        <v>1.24</v>
      </c>
      <c r="D29" s="9">
        <v>30</v>
      </c>
      <c r="E29" s="9">
        <v>15</v>
      </c>
      <c r="F29" s="11">
        <f t="shared" si="2"/>
        <v>12</v>
      </c>
      <c r="G29" s="32">
        <f t="shared" si="20"/>
        <v>124</v>
      </c>
      <c r="H29" s="13">
        <f t="shared" si="3"/>
        <v>4.29</v>
      </c>
      <c r="I29" s="13">
        <f t="shared" si="4"/>
        <v>18</v>
      </c>
      <c r="J29" s="14">
        <f>VALUE(J5)</f>
        <v>1430</v>
      </c>
      <c r="K29" s="15">
        <f t="shared" si="1"/>
        <v>4.29</v>
      </c>
      <c r="L29" s="16">
        <f t="shared" si="5"/>
        <v>531.96</v>
      </c>
      <c r="M29" s="13">
        <f>V3/L29</f>
        <v>1.1279043537108053</v>
      </c>
      <c r="N29" s="12">
        <f t="shared" si="6"/>
        <v>14.3</v>
      </c>
      <c r="O29" s="32">
        <f t="shared" si="7"/>
        <v>531.96</v>
      </c>
      <c r="P29" s="12">
        <f>V3-(L29*ROUNDDOWN(M29,0))</f>
        <v>68.03999999999996</v>
      </c>
      <c r="Q29" s="17" t="str">
        <f t="shared" si="8"/>
        <v>00:14:18</v>
      </c>
      <c r="R29" s="17" t="str">
        <f t="shared" si="9"/>
        <v>00:14:18</v>
      </c>
      <c r="S29" s="18">
        <f t="shared" si="10"/>
        <v>1.716</v>
      </c>
      <c r="T29" s="37">
        <f>S29/V3*O29</f>
        <v>1.5214056000000002</v>
      </c>
      <c r="U29" s="18">
        <f>100/G29*S5</f>
        <v>0.3225806451612903</v>
      </c>
      <c r="V29" s="18">
        <f t="shared" si="11"/>
        <v>0.025740000000000002</v>
      </c>
      <c r="W29" s="41">
        <f>V29/V3*O29</f>
        <v>0.022821084000000005</v>
      </c>
      <c r="X29" s="18">
        <f>100/G29*V5</f>
        <v>0.004838709677419355</v>
      </c>
    </row>
    <row r="30" spans="1:24" s="2" customFormat="1" ht="44.25" customHeight="1">
      <c r="A30" s="160"/>
      <c r="B30" s="34">
        <v>3.4</v>
      </c>
      <c r="C30" s="10">
        <v>1.26</v>
      </c>
      <c r="D30" s="9">
        <v>30</v>
      </c>
      <c r="E30" s="9">
        <v>15</v>
      </c>
      <c r="F30" s="11">
        <f t="shared" si="2"/>
        <v>12</v>
      </c>
      <c r="G30" s="32">
        <f t="shared" si="20"/>
        <v>126</v>
      </c>
      <c r="H30" s="13">
        <f t="shared" si="3"/>
        <v>4.29</v>
      </c>
      <c r="I30" s="13">
        <f t="shared" si="4"/>
        <v>18</v>
      </c>
      <c r="J30" s="14">
        <f>VALUE(J5)</f>
        <v>1430</v>
      </c>
      <c r="K30" s="15">
        <f t="shared" si="1"/>
        <v>4.29</v>
      </c>
      <c r="L30" s="16">
        <f t="shared" si="5"/>
        <v>540.54</v>
      </c>
      <c r="M30" s="13">
        <f>V3/L30</f>
        <v>1.11000111000111</v>
      </c>
      <c r="N30" s="12">
        <f t="shared" si="6"/>
        <v>14.3</v>
      </c>
      <c r="O30" s="32">
        <f t="shared" si="7"/>
        <v>540.54</v>
      </c>
      <c r="P30" s="12">
        <f>V3-(L30*ROUNDDOWN(M30,0))</f>
        <v>59.460000000000036</v>
      </c>
      <c r="Q30" s="17" t="str">
        <f t="shared" si="8"/>
        <v>00:14:18</v>
      </c>
      <c r="R30" s="17" t="str">
        <f t="shared" si="9"/>
        <v>00:14:18</v>
      </c>
      <c r="S30" s="18">
        <f t="shared" si="10"/>
        <v>1.7159999999999997</v>
      </c>
      <c r="T30" s="37">
        <f>S30/V3*O30</f>
        <v>1.5459443999999998</v>
      </c>
      <c r="U30" s="18">
        <f>100/G30*S5</f>
        <v>0.31746031746031744</v>
      </c>
      <c r="V30" s="18">
        <f t="shared" si="11"/>
        <v>0.025739999999999996</v>
      </c>
      <c r="W30" s="41">
        <f>V30/V3*O30</f>
        <v>0.023189165999999994</v>
      </c>
      <c r="X30" s="18">
        <f>100/G30*V5</f>
        <v>0.0047619047619047615</v>
      </c>
    </row>
    <row r="31" spans="1:24" s="2" customFormat="1" ht="44.25" customHeight="1">
      <c r="A31" s="160"/>
      <c r="B31" s="56">
        <v>3.5</v>
      </c>
      <c r="C31" s="57">
        <v>1.28</v>
      </c>
      <c r="D31" s="58">
        <v>30</v>
      </c>
      <c r="E31" s="58">
        <v>15</v>
      </c>
      <c r="F31" s="59">
        <f t="shared" si="2"/>
        <v>12</v>
      </c>
      <c r="G31" s="60">
        <f t="shared" si="20"/>
        <v>128</v>
      </c>
      <c r="H31" s="61">
        <f t="shared" si="3"/>
        <v>4.29</v>
      </c>
      <c r="I31" s="61">
        <f t="shared" si="4"/>
        <v>18</v>
      </c>
      <c r="J31" s="62">
        <f>VALUE(J5)</f>
        <v>1430</v>
      </c>
      <c r="K31" s="63">
        <f t="shared" si="1"/>
        <v>4.29</v>
      </c>
      <c r="L31" s="64">
        <f t="shared" si="5"/>
        <v>549.12</v>
      </c>
      <c r="M31" s="61">
        <f>V3/L31</f>
        <v>1.0926573426573427</v>
      </c>
      <c r="N31" s="65">
        <f t="shared" si="6"/>
        <v>14.3</v>
      </c>
      <c r="O31" s="60">
        <f t="shared" si="7"/>
        <v>549.12</v>
      </c>
      <c r="P31" s="65">
        <f>V3-(L31*ROUNDDOWN(M31,0))</f>
        <v>50.879999999999995</v>
      </c>
      <c r="Q31" s="66" t="str">
        <f t="shared" si="8"/>
        <v>00:14:18</v>
      </c>
      <c r="R31" s="66" t="str">
        <f t="shared" si="9"/>
        <v>00:14:18</v>
      </c>
      <c r="S31" s="67">
        <f t="shared" si="10"/>
        <v>1.716</v>
      </c>
      <c r="T31" s="37">
        <f>S31/V3*O31</f>
        <v>1.5704832000000002</v>
      </c>
      <c r="U31" s="18">
        <f>100/G31*S5</f>
        <v>0.3125</v>
      </c>
      <c r="V31" s="18">
        <f t="shared" si="11"/>
        <v>0.02574</v>
      </c>
      <c r="W31" s="41">
        <f>V31/V3*O31</f>
        <v>0.023557248</v>
      </c>
      <c r="X31" s="18">
        <f>100/G31*V5</f>
        <v>0.0046875</v>
      </c>
    </row>
    <row r="32" spans="1:24" s="2" customFormat="1" ht="44.25" customHeight="1">
      <c r="A32" s="160"/>
      <c r="B32" s="34">
        <v>3.6</v>
      </c>
      <c r="C32" s="10">
        <v>1.298</v>
      </c>
      <c r="D32" s="9">
        <v>30</v>
      </c>
      <c r="E32" s="9">
        <v>15</v>
      </c>
      <c r="F32" s="11">
        <f t="shared" si="2"/>
        <v>12</v>
      </c>
      <c r="G32" s="32">
        <f t="shared" si="20"/>
        <v>129.8</v>
      </c>
      <c r="H32" s="13">
        <f t="shared" si="3"/>
        <v>4.29</v>
      </c>
      <c r="I32" s="13">
        <f t="shared" si="4"/>
        <v>18</v>
      </c>
      <c r="J32" s="14">
        <f>VALUE(J5)</f>
        <v>1430</v>
      </c>
      <c r="K32" s="15">
        <f t="shared" si="1"/>
        <v>4.29</v>
      </c>
      <c r="L32" s="16">
        <f t="shared" si="5"/>
        <v>556.8420000000001</v>
      </c>
      <c r="M32" s="13">
        <f>V3/L32</f>
        <v>1.0775049295850527</v>
      </c>
      <c r="N32" s="12">
        <f t="shared" si="6"/>
        <v>14.3</v>
      </c>
      <c r="O32" s="32">
        <f t="shared" si="7"/>
        <v>556.8420000000001</v>
      </c>
      <c r="P32" s="12">
        <f>V3-(L32*ROUNDDOWN(M32,0))</f>
        <v>43.1579999999999</v>
      </c>
      <c r="Q32" s="17" t="str">
        <f t="shared" si="8"/>
        <v>00:14:18</v>
      </c>
      <c r="R32" s="17" t="str">
        <f t="shared" si="9"/>
        <v>00:14:18</v>
      </c>
      <c r="S32" s="18">
        <f t="shared" si="10"/>
        <v>1.7160000000000002</v>
      </c>
      <c r="T32" s="37">
        <f>S32/V3*O32</f>
        <v>1.5925681200000004</v>
      </c>
      <c r="U32" s="18">
        <f>100/G32*S5</f>
        <v>0.3081664098613251</v>
      </c>
      <c r="V32" s="18">
        <f t="shared" si="11"/>
        <v>0.025740000000000002</v>
      </c>
      <c r="W32" s="41">
        <f>V32/V3*O32</f>
        <v>0.023888521800000007</v>
      </c>
      <c r="X32" s="18">
        <f>100/G32*V5</f>
        <v>0.004622496147919876</v>
      </c>
    </row>
    <row r="33" spans="1:24" s="2" customFormat="1" ht="44.25" customHeight="1">
      <c r="A33" s="160"/>
      <c r="B33" s="35">
        <v>3.7</v>
      </c>
      <c r="C33" s="20">
        <v>1.316</v>
      </c>
      <c r="D33" s="19">
        <v>30</v>
      </c>
      <c r="E33" s="19">
        <v>15</v>
      </c>
      <c r="F33" s="21">
        <f t="shared" si="2"/>
        <v>12</v>
      </c>
      <c r="G33" s="33">
        <f t="shared" si="20"/>
        <v>131.6</v>
      </c>
      <c r="H33" s="23">
        <f t="shared" si="3"/>
        <v>4.29</v>
      </c>
      <c r="I33" s="23">
        <f t="shared" si="4"/>
        <v>18</v>
      </c>
      <c r="J33" s="24">
        <f>VALUE(J5)</f>
        <v>1430</v>
      </c>
      <c r="K33" s="25">
        <f t="shared" si="1"/>
        <v>4.29</v>
      </c>
      <c r="L33" s="26">
        <f t="shared" si="5"/>
        <v>564.564</v>
      </c>
      <c r="M33" s="23">
        <f>V3/L33</f>
        <v>1.0627670202138289</v>
      </c>
      <c r="N33" s="22">
        <f t="shared" si="6"/>
        <v>14.3</v>
      </c>
      <c r="O33" s="33">
        <f t="shared" si="7"/>
        <v>564.564</v>
      </c>
      <c r="P33" s="22">
        <f>V3-(L33*ROUNDDOWN(M33,0))</f>
        <v>35.436000000000035</v>
      </c>
      <c r="Q33" s="27" t="str">
        <f t="shared" si="8"/>
        <v>00:14:18</v>
      </c>
      <c r="R33" s="27" t="str">
        <f t="shared" si="9"/>
        <v>00:14:18</v>
      </c>
      <c r="S33" s="28">
        <f t="shared" si="10"/>
        <v>1.7160000000000002</v>
      </c>
      <c r="T33" s="38">
        <f>S33/V3*O33</f>
        <v>1.6146530399999999</v>
      </c>
      <c r="U33" s="28">
        <f>100/G33*S5</f>
        <v>0.30395136778115506</v>
      </c>
      <c r="V33" s="28">
        <f t="shared" si="11"/>
        <v>0.025740000000000002</v>
      </c>
      <c r="W33" s="42">
        <f>V33/V3*O33</f>
        <v>0.024219795600000003</v>
      </c>
      <c r="X33" s="28">
        <f>100/G33*V5</f>
        <v>0.004559270516717326</v>
      </c>
    </row>
    <row r="34" spans="1:24" s="2" customFormat="1" ht="44.25" customHeight="1">
      <c r="A34" s="160"/>
      <c r="B34" s="34">
        <v>3.8</v>
      </c>
      <c r="C34" s="10">
        <v>1.334</v>
      </c>
      <c r="D34" s="9">
        <v>30</v>
      </c>
      <c r="E34" s="9">
        <v>15</v>
      </c>
      <c r="F34" s="11">
        <f t="shared" si="2"/>
        <v>12</v>
      </c>
      <c r="G34" s="32">
        <f t="shared" si="20"/>
        <v>133.4</v>
      </c>
      <c r="H34" s="13">
        <f t="shared" si="3"/>
        <v>4.29</v>
      </c>
      <c r="I34" s="13">
        <f t="shared" si="4"/>
        <v>18</v>
      </c>
      <c r="J34" s="14">
        <f>VALUE(J5)</f>
        <v>1430</v>
      </c>
      <c r="K34" s="15">
        <f t="shared" si="1"/>
        <v>4.29</v>
      </c>
      <c r="L34" s="16">
        <f t="shared" si="5"/>
        <v>572.2860000000001</v>
      </c>
      <c r="M34" s="13">
        <f>V3/L34</f>
        <v>1.0484268355332822</v>
      </c>
      <c r="N34" s="12">
        <f t="shared" si="6"/>
        <v>14.3</v>
      </c>
      <c r="O34" s="32">
        <f t="shared" si="7"/>
        <v>572.2860000000001</v>
      </c>
      <c r="P34" s="12">
        <f>V3-(L34*ROUNDDOWN(M34,0))</f>
        <v>27.713999999999942</v>
      </c>
      <c r="Q34" s="17" t="str">
        <f t="shared" si="8"/>
        <v>00:14:18</v>
      </c>
      <c r="R34" s="17" t="str">
        <f t="shared" si="9"/>
        <v>00:14:18</v>
      </c>
      <c r="S34" s="18">
        <f t="shared" si="10"/>
        <v>1.7160000000000002</v>
      </c>
      <c r="T34" s="37">
        <f>S34/V3*O34</f>
        <v>1.6367379600000003</v>
      </c>
      <c r="U34" s="18">
        <f>100/G34*S5</f>
        <v>0.29985007496251875</v>
      </c>
      <c r="V34" s="18">
        <f t="shared" si="11"/>
        <v>0.02574</v>
      </c>
      <c r="W34" s="41">
        <f>V34/V3*O34</f>
        <v>0.024551069400000004</v>
      </c>
      <c r="X34" s="18">
        <f>100/G34*V5</f>
        <v>0.004497751124437781</v>
      </c>
    </row>
    <row r="35" spans="1:24" s="2" customFormat="1" ht="44.25" customHeight="1">
      <c r="A35" s="160"/>
      <c r="B35" s="34">
        <v>3.9</v>
      </c>
      <c r="C35" s="10">
        <v>1.352</v>
      </c>
      <c r="D35" s="9">
        <v>30</v>
      </c>
      <c r="E35" s="9">
        <v>15</v>
      </c>
      <c r="F35" s="11">
        <f t="shared" si="2"/>
        <v>12</v>
      </c>
      <c r="G35" s="32">
        <f t="shared" si="20"/>
        <v>135.2</v>
      </c>
      <c r="H35" s="13">
        <f t="shared" si="3"/>
        <v>4.29</v>
      </c>
      <c r="I35" s="13">
        <f t="shared" si="4"/>
        <v>18</v>
      </c>
      <c r="J35" s="14">
        <f>VALUE(J5)</f>
        <v>1430</v>
      </c>
      <c r="K35" s="15">
        <f t="shared" si="1"/>
        <v>4.29</v>
      </c>
      <c r="L35" s="16">
        <f t="shared" si="5"/>
        <v>580.0079999999999</v>
      </c>
      <c r="M35" s="13">
        <f>V3/L35</f>
        <v>1.034468490089792</v>
      </c>
      <c r="N35" s="12">
        <f t="shared" si="6"/>
        <v>14.3</v>
      </c>
      <c r="O35" s="32">
        <f t="shared" si="7"/>
        <v>580.0079999999999</v>
      </c>
      <c r="P35" s="12">
        <f>V3-(L35*ROUNDDOWN(M35,0))</f>
        <v>19.992000000000075</v>
      </c>
      <c r="Q35" s="17" t="str">
        <f t="shared" si="8"/>
        <v>00:14:18</v>
      </c>
      <c r="R35" s="17" t="str">
        <f t="shared" si="9"/>
        <v>00:14:18</v>
      </c>
      <c r="S35" s="18">
        <f t="shared" si="10"/>
        <v>1.7160000000000002</v>
      </c>
      <c r="T35" s="37">
        <f>S35/V3*O35</f>
        <v>1.6588228799999998</v>
      </c>
      <c r="U35" s="18">
        <f>100/G35*S5</f>
        <v>0.29585798816568054</v>
      </c>
      <c r="V35" s="18">
        <f t="shared" si="11"/>
        <v>0.025740000000000002</v>
      </c>
      <c r="W35" s="41">
        <f>V35/V3*O35</f>
        <v>0.0248823432</v>
      </c>
      <c r="X35" s="18">
        <f>100/G35*V5</f>
        <v>0.004437869822485208</v>
      </c>
    </row>
    <row r="36" spans="1:24" s="2" customFormat="1" ht="44.25" customHeight="1" thickBot="1">
      <c r="A36" s="161"/>
      <c r="B36" s="80">
        <v>4</v>
      </c>
      <c r="C36" s="81">
        <v>1.37</v>
      </c>
      <c r="D36" s="82">
        <v>30</v>
      </c>
      <c r="E36" s="82">
        <v>15</v>
      </c>
      <c r="F36" s="83">
        <f t="shared" si="2"/>
        <v>12</v>
      </c>
      <c r="G36" s="84">
        <f t="shared" si="20"/>
        <v>137</v>
      </c>
      <c r="H36" s="85">
        <f t="shared" si="3"/>
        <v>4.29</v>
      </c>
      <c r="I36" s="85">
        <f t="shared" si="4"/>
        <v>18</v>
      </c>
      <c r="J36" s="86">
        <f>VALUE(J5)</f>
        <v>1430</v>
      </c>
      <c r="K36" s="87">
        <f t="shared" si="1"/>
        <v>4.29</v>
      </c>
      <c r="L36" s="88">
        <f t="shared" si="5"/>
        <v>587.73</v>
      </c>
      <c r="M36" s="85">
        <f>V3/L36</f>
        <v>1.0208769332856924</v>
      </c>
      <c r="N36" s="89">
        <f t="shared" si="6"/>
        <v>14.3</v>
      </c>
      <c r="O36" s="84">
        <f t="shared" si="7"/>
        <v>587.73</v>
      </c>
      <c r="P36" s="89">
        <f>V3-(L36*ROUNDDOWN(M36,0))</f>
        <v>12.269999999999982</v>
      </c>
      <c r="Q36" s="90" t="str">
        <f t="shared" si="8"/>
        <v>00:14:18</v>
      </c>
      <c r="R36" s="90" t="str">
        <f t="shared" si="9"/>
        <v>00:14:18</v>
      </c>
      <c r="S36" s="91">
        <f t="shared" si="10"/>
        <v>1.7160000000000002</v>
      </c>
      <c r="T36" s="39">
        <f>S36/V3*O36</f>
        <v>1.6809078000000002</v>
      </c>
      <c r="U36" s="29">
        <f>100/G36*S5</f>
        <v>0.29197080291970806</v>
      </c>
      <c r="V36" s="29">
        <f t="shared" si="11"/>
        <v>0.025740000000000002</v>
      </c>
      <c r="W36" s="43">
        <f>V36/V3*O36</f>
        <v>0.025213617000000004</v>
      </c>
      <c r="X36" s="29">
        <f>100/G36*V5</f>
        <v>0.004379562043795621</v>
      </c>
    </row>
    <row r="37" spans="1:24" ht="44.25" customHeight="1">
      <c r="A37" s="6"/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</sheetData>
  <sheetProtection/>
  <mergeCells count="26">
    <mergeCell ref="I3:I5"/>
    <mergeCell ref="V3:X3"/>
    <mergeCell ref="T4:T5"/>
    <mergeCell ref="U4:U5"/>
    <mergeCell ref="W4:W5"/>
    <mergeCell ref="X4:X5"/>
    <mergeCell ref="O3:O5"/>
    <mergeCell ref="A1:X1"/>
    <mergeCell ref="A3:A5"/>
    <mergeCell ref="B3:B5"/>
    <mergeCell ref="C3:C5"/>
    <mergeCell ref="D3:D5"/>
    <mergeCell ref="E3:E5"/>
    <mergeCell ref="F3:F4"/>
    <mergeCell ref="G3:G5"/>
    <mergeCell ref="H3:H5"/>
    <mergeCell ref="A6:A36"/>
    <mergeCell ref="P3:P5"/>
    <mergeCell ref="Q3:Q5"/>
    <mergeCell ref="R3:R5"/>
    <mergeCell ref="S3:U3"/>
    <mergeCell ref="J3:J4"/>
    <mergeCell ref="K3:K5"/>
    <mergeCell ref="L3:L5"/>
    <mergeCell ref="M3:M5"/>
    <mergeCell ref="N3:N5"/>
  </mergeCells>
  <printOptions horizontalCentered="1" verticalCentered="1"/>
  <pageMargins left="0" right="0" top="0" bottom="0" header="0.1968503937007874" footer="0.1968503937007874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2014-06-27T10:43:05Z</cp:lastPrinted>
  <dcterms:created xsi:type="dcterms:W3CDTF">2008-11-02T15:12:40Z</dcterms:created>
  <dcterms:modified xsi:type="dcterms:W3CDTF">2014-06-30T13:14:26Z</dcterms:modified>
  <cp:category/>
  <cp:version/>
  <cp:contentType/>
  <cp:contentStatus/>
</cp:coreProperties>
</file>