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клетки для кур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<sst xmlns="http://schemas.openxmlformats.org/spreadsheetml/2006/main" count="116" uniqueCount="64">
  <si>
    <t>кур</t>
  </si>
  <si>
    <t>руб</t>
  </si>
  <si>
    <t>яйца</t>
  </si>
  <si>
    <t>неделя</t>
  </si>
  <si>
    <t>месяц</t>
  </si>
  <si>
    <t>яйцо</t>
  </si>
  <si>
    <t>затраты</t>
  </si>
  <si>
    <t>куры</t>
  </si>
  <si>
    <t>корм</t>
  </si>
  <si>
    <t>прибыль</t>
  </si>
  <si>
    <t>корм кг</t>
  </si>
  <si>
    <t>яйца день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</si>
  <si>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</si>
  <si>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</si>
  <si>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</si>
  <si>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</si>
  <si>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</si>
  <si>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</si>
  <si>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</si>
  <si>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</si>
  <si>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2 месяца</t>
  </si>
  <si>
    <t>3 месяца</t>
  </si>
  <si>
    <t>4 месяца</t>
  </si>
  <si>
    <t>5 месяцев</t>
  </si>
  <si>
    <t>6 месяцев</t>
  </si>
  <si>
    <t>7 месяцев</t>
  </si>
  <si>
    <t>8 месяцев</t>
  </si>
  <si>
    <t>зерно/ кг</t>
  </si>
  <si>
    <t>можно изменять количество кур</t>
  </si>
  <si>
    <t xml:space="preserve">в месяц на </t>
  </si>
  <si>
    <t>голов</t>
  </si>
  <si>
    <t>рублей</t>
  </si>
  <si>
    <t>Цена одной курицы</t>
  </si>
  <si>
    <t>Сумма покупки кур</t>
  </si>
  <si>
    <t>Количество приносимых яиц</t>
  </si>
  <si>
    <t>Сумма от продажи яиц</t>
  </si>
  <si>
    <t>Кол-во потребляемого зерна в сутки</t>
  </si>
  <si>
    <t xml:space="preserve">Количество зерна в месяц </t>
  </si>
  <si>
    <t>ширина</t>
  </si>
  <si>
    <t>высота</t>
  </si>
  <si>
    <t>глубина</t>
  </si>
  <si>
    <t>курятник</t>
  </si>
  <si>
    <t>длина</t>
  </si>
  <si>
    <t>инкубатор</t>
  </si>
  <si>
    <t>Одна клетка на</t>
  </si>
  <si>
    <t>клетки</t>
  </si>
  <si>
    <t>батареи</t>
  </si>
  <si>
    <t>брус</t>
  </si>
  <si>
    <t>Помещение</t>
  </si>
  <si>
    <t>длина м</t>
  </si>
  <si>
    <t>ширина м</t>
  </si>
  <si>
    <t>высота м</t>
  </si>
  <si>
    <t>количество бруса на высоту</t>
  </si>
  <si>
    <t>длина бруса на стену</t>
  </si>
  <si>
    <t>количество бруса на стену</t>
  </si>
  <si>
    <t>количество кубов бруса на стену</t>
  </si>
  <si>
    <t>Количество бруса в 1 кубе</t>
  </si>
  <si>
    <t>Количество бруса на 4 м стену</t>
  </si>
  <si>
    <t>Количество бруса на 3 м стену</t>
  </si>
  <si>
    <t>цена 1 куба бруса</t>
  </si>
  <si>
    <t>количество бруса всего</t>
  </si>
  <si>
    <t>Количество кубов на 4 стены</t>
  </si>
  <si>
    <t>Сумма на преобретение бруса</t>
  </si>
  <si>
    <t>красная цена это цена за десяток яиц, тоже можно менять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</si>
</sst>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&quot;р.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1" fontId="0" fillId="0" borderId="1" xfId="0" applyNumberFormat="1" applyBorder="1"/>
    <xf numFmtId="0" fontId="0" fillId="2" borderId="2" xfId="0" applyFill="1" applyBorder="1"/>
    <xf numFmtId="0" fontId="0" fillId="3" borderId="1" xfId="0" applyFill="1" applyBorder="1"/>
    <xf numFmtId="0" fontId="0" fillId="3" borderId="0" xfId="0" applyFill="1"/>
    <xf numFmtId="0" fontId="0" fillId="2" borderId="0" xfId="0" applyFill="1"/>
    <xf numFmtId="0" fontId="0" fillId="0" borderId="0" xfId="0" applyBorder="1"/>
    <xf numFmtId="0" fontId="0" fillId="0" borderId="1" xfId="0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/>
    </xf>
    <xf numFmtId="0" fontId="0" fillId="0" borderId="0" xfId="0" applyFill="1" applyBorder="1"/>
    <xf numFmtId="0" fontId="2" fillId="0" borderId="0" xfId="0" applyFont="1"/>
    <xf numFmtId="0" fontId="2" fillId="4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64" fontId="0" fillId="0" borderId="1" xfId="0" applyNumberFormat="1" applyBorder="1"/>
    <xf numFmtId="164" fontId="2" fillId="4" borderId="1" xfId="0" applyNumberFormat="1" applyFont="1" applyFill="1" applyBorder="1"/>
    <xf numFmtId="165" fontId="0" fillId="0" borderId="1" xfId="0" applyNumberFormat="1" applyBorder="1"/>
    <xf numFmtId="165" fontId="0" fillId="5" borderId="1" xfId="0" applyNumberFormat="1" applyFill="1" applyBorder="1"/>
    <xf numFmtId="165" fontId="0" fillId="3" borderId="1" xfId="0" applyNumberFormat="1" applyFill="1" applyBorder="1"/>
    <xf numFmtId="165" fontId="0" fillId="3" borderId="2" xfId="0" applyNumberFormat="1" applyFill="1" applyBorder="1"/>
    <xf numFmtId="165" fontId="0" fillId="2" borderId="1" xfId="0" applyNumberFormat="1" applyFill="1" applyBorder="1"/>
    <xf numFmtId="165" fontId="2" fillId="5" borderId="1" xfId="0" applyNumberFormat="1" applyFont="1" applyFill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38100</xdr:rowOff>
    </xdr:from>
    <xdr:to>
      <xdr:col>8</xdr:col>
      <xdr:colOff>381000</xdr:colOff>
      <xdr:row>20</xdr:row>
      <xdr:rowOff>123825</xdr:rowOff>
    </xdr:to>
    <xdr:pic>
      <xdr:nvPicPr>
        <xdr:cNvPr id="2" name="Рисунок 1" descr="377_13312782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4933950" cy="3705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34"/>
  <sheetViews>
    <sheetView tabSelected="1" workbookViewId="0" topLeftCell="A1">
      <selection activeCell="F4" sqref="F4"/>
    </sheetView>
  </sheetViews>
  <sheetFormatPr defaultColWidth="9.140625" defaultRowHeight="15"/>
  <cols>
    <col min="3" max="3" width="12.00390625" style="0" customWidth="1"/>
    <col min="4" max="5" width="10.7109375" style="0" bestFit="1" customWidth="1"/>
    <col min="6" max="6" width="9.8515625" style="0" customWidth="1"/>
    <col min="7" max="7" width="11.421875" style="0" bestFit="1" customWidth="1"/>
    <col min="10" max="10" width="10.140625" style="0" customWidth="1"/>
    <col min="11" max="11" width="9.7109375" style="0" bestFit="1" customWidth="1"/>
    <col min="12" max="12" width="12.57421875" style="0" customWidth="1"/>
    <col min="13" max="13" width="10.140625" style="0" customWidth="1"/>
    <col min="17" max="17" width="12.8515625" style="0" customWidth="1"/>
    <col min="18" max="18" width="12.28125" style="0" customWidth="1"/>
    <col min="20" max="20" width="10.28125" style="0" customWidth="1"/>
    <col min="21" max="21" width="25.140625" style="0" customWidth="1"/>
    <col min="23" max="23" width="10.8515625" style="0" customWidth="1"/>
    <col min="24" max="24" width="11.00390625" style="0" customWidth="1"/>
    <col min="25" max="25" width="7.28125" style="0" customWidth="1"/>
  </cols>
  <sheetData>
    <row r="2" spans="5:21" ht="15">
      <c r="E2" s="33" t="s">
        <v>32</v>
      </c>
      <c r="F2" s="33"/>
      <c r="I2" s="12" t="s">
        <v>33</v>
      </c>
      <c r="J2" s="10"/>
      <c r="M2" s="34" t="s">
        <v>34</v>
      </c>
      <c r="N2" s="34"/>
      <c r="O2" s="34"/>
      <c r="Q2" s="33" t="s">
        <v>35</v>
      </c>
      <c r="R2" s="33"/>
      <c r="T2" s="31" t="s">
        <v>36</v>
      </c>
      <c r="U2" s="31"/>
    </row>
    <row r="3" spans="5:24" ht="15">
      <c r="E3" s="10" t="s">
        <v>0</v>
      </c>
      <c r="F3" s="10" t="s">
        <v>1</v>
      </c>
      <c r="I3" s="10" t="s">
        <v>0</v>
      </c>
      <c r="J3" s="10" t="s">
        <v>1</v>
      </c>
      <c r="L3" s="13"/>
      <c r="M3" s="10" t="s">
        <v>11</v>
      </c>
      <c r="N3" s="10" t="s">
        <v>3</v>
      </c>
      <c r="O3" s="10" t="s">
        <v>4</v>
      </c>
      <c r="Q3" s="10" t="s">
        <v>5</v>
      </c>
      <c r="R3" s="10" t="s">
        <v>1</v>
      </c>
      <c r="T3" s="11" t="s">
        <v>0</v>
      </c>
      <c r="U3" s="11" t="s">
        <v>27</v>
      </c>
      <c r="W3" s="10" t="s">
        <v>10</v>
      </c>
      <c r="X3" s="10" t="s">
        <v>1</v>
      </c>
    </row>
    <row r="4" spans="5:24" ht="15">
      <c r="E4" s="1">
        <v>1</v>
      </c>
      <c r="F4" s="25">
        <v>200</v>
      </c>
      <c r="I4" s="4">
        <v>100</v>
      </c>
      <c r="J4" s="28">
        <f>F4*I4</f>
        <v>20000</v>
      </c>
      <c r="L4" s="13"/>
      <c r="M4" s="1">
        <f>I4/2</f>
        <v>50</v>
      </c>
      <c r="N4" s="1">
        <f>M4*7</f>
        <v>350</v>
      </c>
      <c r="O4" s="1">
        <f>M4*30</f>
        <v>1500</v>
      </c>
      <c r="Q4" s="1">
        <v>10</v>
      </c>
      <c r="R4" s="29">
        <v>28</v>
      </c>
      <c r="T4" s="2">
        <v>1</v>
      </c>
      <c r="U4" s="2">
        <v>0.1</v>
      </c>
      <c r="W4" s="1">
        <v>1</v>
      </c>
      <c r="X4" s="1">
        <v>5</v>
      </c>
    </row>
    <row r="5" spans="8:24" ht="15">
      <c r="H5" s="32" t="s">
        <v>28</v>
      </c>
      <c r="I5" s="32"/>
      <c r="J5" s="32"/>
      <c r="K5" s="32"/>
      <c r="Q5" s="1">
        <v>30</v>
      </c>
      <c r="R5" s="25">
        <f>Q5*R4/Q4</f>
        <v>84</v>
      </c>
      <c r="T5" s="2"/>
      <c r="U5" s="2">
        <f>I4*U4</f>
        <v>10</v>
      </c>
      <c r="W5" s="8"/>
      <c r="X5" s="8"/>
    </row>
    <row r="6" spans="17:21" ht="15">
      <c r="Q6" s="1">
        <f>O4</f>
        <v>1500</v>
      </c>
      <c r="R6" s="25">
        <f>Q6*R4/Q4</f>
        <v>4200</v>
      </c>
      <c r="T6" s="31" t="s">
        <v>37</v>
      </c>
      <c r="U6" s="31"/>
    </row>
    <row r="7" spans="2:26" ht="15">
      <c r="B7" s="31" t="s">
        <v>12</v>
      </c>
      <c r="C7" s="31"/>
      <c r="D7" s="31"/>
      <c r="E7" s="31"/>
      <c r="F7" s="31"/>
      <c r="G7" s="31"/>
      <c r="I7" s="31" t="s">
        <v>16</v>
      </c>
      <c r="J7" s="31"/>
      <c r="K7" s="31"/>
      <c r="L7" s="31"/>
      <c r="T7" s="1">
        <f>I4</f>
        <v>100</v>
      </c>
      <c r="U7" s="3">
        <f>U5*30</f>
        <v>300</v>
      </c>
      <c r="V7">
        <f>U7*$X$4</f>
        <v>1500</v>
      </c>
      <c r="W7" t="s">
        <v>31</v>
      </c>
      <c r="X7" s="1" t="s">
        <v>29</v>
      </c>
      <c r="Y7" s="9">
        <f>I4</f>
        <v>100</v>
      </c>
      <c r="Z7" s="1" t="s">
        <v>30</v>
      </c>
    </row>
    <row r="8" spans="2:21" ht="15">
      <c r="B8" s="1"/>
      <c r="C8" s="1" t="s">
        <v>43</v>
      </c>
      <c r="D8" s="1" t="s">
        <v>41</v>
      </c>
      <c r="E8" s="1" t="s">
        <v>7</v>
      </c>
      <c r="F8" s="1" t="s">
        <v>8</v>
      </c>
      <c r="G8" s="1"/>
      <c r="I8" s="1"/>
      <c r="J8" s="1" t="s">
        <v>7</v>
      </c>
      <c r="K8" s="1" t="s">
        <v>8</v>
      </c>
      <c r="L8" s="1"/>
      <c r="T8" s="1" t="s">
        <v>20</v>
      </c>
      <c r="U8" s="1">
        <f>U7*2</f>
        <v>600</v>
      </c>
    </row>
    <row r="9" spans="2:21" ht="15">
      <c r="B9" s="1" t="s">
        <v>6</v>
      </c>
      <c r="C9" s="25">
        <v>4000</v>
      </c>
      <c r="D9" s="25">
        <f>'клетки для кур'!V28</f>
        <v>19619.61961961962</v>
      </c>
      <c r="E9" s="25">
        <f>J4</f>
        <v>20000</v>
      </c>
      <c r="F9" s="25">
        <f>V7</f>
        <v>1500</v>
      </c>
      <c r="G9" s="25">
        <f>SUM(E9:F9)</f>
        <v>21500</v>
      </c>
      <c r="I9" s="1" t="s">
        <v>6</v>
      </c>
      <c r="J9" s="25"/>
      <c r="K9" s="25">
        <f>V7</f>
        <v>1500</v>
      </c>
      <c r="L9" s="25">
        <f>SUM(J9:K9)</f>
        <v>1500</v>
      </c>
      <c r="T9" s="1" t="s">
        <v>21</v>
      </c>
      <c r="U9" s="1">
        <f aca="true" t="shared" si="0" ref="U9:U14">U8*2</f>
        <v>1200</v>
      </c>
    </row>
    <row r="10" spans="2:21" ht="15">
      <c r="B10" s="1"/>
      <c r="C10" s="1"/>
      <c r="D10" s="1"/>
      <c r="E10" s="1" t="s">
        <v>2</v>
      </c>
      <c r="F10" s="1"/>
      <c r="G10" s="1"/>
      <c r="I10" s="1"/>
      <c r="J10" s="1" t="s">
        <v>2</v>
      </c>
      <c r="K10" s="1"/>
      <c r="L10" s="1"/>
      <c r="T10" s="1" t="s">
        <v>22</v>
      </c>
      <c r="U10" s="1">
        <f t="shared" si="0"/>
        <v>2400</v>
      </c>
    </row>
    <row r="11" spans="2:21" ht="15">
      <c r="B11" s="1" t="s">
        <v>9</v>
      </c>
      <c r="C11" s="1"/>
      <c r="D11" s="1"/>
      <c r="E11" s="25">
        <f>R6</f>
        <v>4200</v>
      </c>
      <c r="F11" s="1"/>
      <c r="G11" s="25">
        <f>E11</f>
        <v>4200</v>
      </c>
      <c r="I11" s="1" t="s">
        <v>9</v>
      </c>
      <c r="J11" s="25">
        <f>$R$6</f>
        <v>4200</v>
      </c>
      <c r="K11" s="1"/>
      <c r="L11" s="25">
        <f>J11</f>
        <v>4200</v>
      </c>
      <c r="T11" s="1" t="s">
        <v>23</v>
      </c>
      <c r="U11" s="1">
        <f t="shared" si="0"/>
        <v>4800</v>
      </c>
    </row>
    <row r="12" spans="7:21" ht="15">
      <c r="G12" s="26">
        <f>G11-G9</f>
        <v>-17300</v>
      </c>
      <c r="L12" s="26">
        <f>L11-L9+G34</f>
        <v>-6500</v>
      </c>
      <c r="T12" s="1" t="s">
        <v>24</v>
      </c>
      <c r="U12" s="1">
        <f t="shared" si="0"/>
        <v>9600</v>
      </c>
    </row>
    <row r="13" spans="20:21" ht="15">
      <c r="T13" s="1" t="s">
        <v>25</v>
      </c>
      <c r="U13" s="1">
        <f t="shared" si="0"/>
        <v>19200</v>
      </c>
    </row>
    <row r="14" spans="20:21" ht="15">
      <c r="T14" s="1" t="s">
        <v>26</v>
      </c>
      <c r="U14" s="1">
        <f t="shared" si="0"/>
        <v>38400</v>
      </c>
    </row>
    <row r="15" spans="2:12" ht="15">
      <c r="B15" s="31" t="s">
        <v>13</v>
      </c>
      <c r="C15" s="31"/>
      <c r="D15" s="31"/>
      <c r="E15" s="31"/>
      <c r="F15" s="31"/>
      <c r="G15" s="31"/>
      <c r="I15" s="31" t="s">
        <v>17</v>
      </c>
      <c r="J15" s="31"/>
      <c r="K15" s="31"/>
      <c r="L15" s="31"/>
    </row>
    <row r="16" spans="2:12" ht="15">
      <c r="B16" s="1"/>
      <c r="C16" s="1"/>
      <c r="D16" s="1"/>
      <c r="E16" s="1" t="s">
        <v>7</v>
      </c>
      <c r="F16" s="1" t="s">
        <v>8</v>
      </c>
      <c r="G16" s="1"/>
      <c r="I16" s="5"/>
      <c r="J16" s="5" t="s">
        <v>7</v>
      </c>
      <c r="K16" s="5" t="s">
        <v>8</v>
      </c>
      <c r="L16" s="5"/>
    </row>
    <row r="17" spans="2:12" ht="15">
      <c r="B17" s="1" t="s">
        <v>6</v>
      </c>
      <c r="C17" s="1"/>
      <c r="D17" s="1"/>
      <c r="E17" s="25"/>
      <c r="F17" s="25">
        <f>V7</f>
        <v>1500</v>
      </c>
      <c r="G17" s="25">
        <f>SUM(E17:F17)</f>
        <v>1500</v>
      </c>
      <c r="I17" s="5" t="s">
        <v>6</v>
      </c>
      <c r="J17" s="27"/>
      <c r="K17" s="27">
        <f>V7</f>
        <v>1500</v>
      </c>
      <c r="L17" s="27">
        <f>SUM(J17:K17)</f>
        <v>1500</v>
      </c>
    </row>
    <row r="18" spans="2:24" ht="15">
      <c r="B18" s="1"/>
      <c r="C18" s="1"/>
      <c r="D18" s="1"/>
      <c r="E18" s="1" t="s">
        <v>2</v>
      </c>
      <c r="F18" s="1"/>
      <c r="G18" s="1"/>
      <c r="I18" s="5"/>
      <c r="J18" s="5" t="s">
        <v>2</v>
      </c>
      <c r="K18" s="5"/>
      <c r="L18" s="5"/>
      <c r="S18" s="7" t="s">
        <v>63</v>
      </c>
      <c r="T18" s="7"/>
      <c r="U18" s="7"/>
      <c r="V18" s="7"/>
      <c r="W18" s="7"/>
      <c r="X18" s="7"/>
    </row>
    <row r="19" spans="2:12" ht="15">
      <c r="B19" s="1" t="s">
        <v>9</v>
      </c>
      <c r="C19" s="1"/>
      <c r="D19" s="1"/>
      <c r="E19" s="25">
        <f>R6</f>
        <v>4200</v>
      </c>
      <c r="F19" s="1"/>
      <c r="G19" s="25">
        <f>E19</f>
        <v>4200</v>
      </c>
      <c r="I19" s="5" t="s">
        <v>9</v>
      </c>
      <c r="J19" s="27">
        <f>$R$6</f>
        <v>4200</v>
      </c>
      <c r="K19" s="5"/>
      <c r="L19" s="27">
        <f>J19</f>
        <v>4200</v>
      </c>
    </row>
    <row r="20" spans="7:12" ht="15">
      <c r="G20" s="26">
        <f>G19-G17+G12</f>
        <v>-14600</v>
      </c>
      <c r="I20" s="6"/>
      <c r="J20" s="6"/>
      <c r="K20" s="6"/>
      <c r="L20" s="26">
        <f>L19-L17+L12</f>
        <v>-3800</v>
      </c>
    </row>
    <row r="22" spans="2:12" ht="15">
      <c r="B22" s="31" t="s">
        <v>14</v>
      </c>
      <c r="C22" s="31"/>
      <c r="D22" s="31"/>
      <c r="E22" s="31"/>
      <c r="F22" s="31"/>
      <c r="G22" s="31"/>
      <c r="I22" s="31" t="s">
        <v>18</v>
      </c>
      <c r="J22" s="31"/>
      <c r="K22" s="31"/>
      <c r="L22" s="31"/>
    </row>
    <row r="23" spans="2:12" ht="15">
      <c r="B23" s="1"/>
      <c r="C23" s="1"/>
      <c r="D23" s="1"/>
      <c r="E23" s="1" t="s">
        <v>7</v>
      </c>
      <c r="F23" s="1" t="s">
        <v>8</v>
      </c>
      <c r="G23" s="1"/>
      <c r="I23" s="1"/>
      <c r="J23" s="1" t="s">
        <v>7</v>
      </c>
      <c r="K23" s="1" t="s">
        <v>8</v>
      </c>
      <c r="L23" s="1"/>
    </row>
    <row r="24" spans="2:12" ht="15">
      <c r="B24" s="1" t="s">
        <v>6</v>
      </c>
      <c r="C24" s="1"/>
      <c r="D24" s="1"/>
      <c r="E24" s="25"/>
      <c r="F24" s="25">
        <f>V7</f>
        <v>1500</v>
      </c>
      <c r="G24" s="25">
        <f>SUM(E24:F24)</f>
        <v>1500</v>
      </c>
      <c r="I24" s="1" t="s">
        <v>6</v>
      </c>
      <c r="J24" s="25"/>
      <c r="K24" s="25">
        <f>V7</f>
        <v>1500</v>
      </c>
      <c r="L24" s="25">
        <f>SUM(J24:K24)</f>
        <v>1500</v>
      </c>
    </row>
    <row r="25" spans="2:12" ht="15">
      <c r="B25" s="1"/>
      <c r="C25" s="1"/>
      <c r="D25" s="1"/>
      <c r="E25" s="1" t="s">
        <v>2</v>
      </c>
      <c r="F25" s="1"/>
      <c r="G25" s="1"/>
      <c r="I25" s="1"/>
      <c r="J25" s="1" t="s">
        <v>2</v>
      </c>
      <c r="K25" s="1"/>
      <c r="L25" s="1"/>
    </row>
    <row r="26" spans="2:12" ht="15">
      <c r="B26" s="1" t="s">
        <v>9</v>
      </c>
      <c r="C26" s="1"/>
      <c r="D26" s="1"/>
      <c r="E26" s="25">
        <f>$R$6</f>
        <v>4200</v>
      </c>
      <c r="F26" s="1"/>
      <c r="G26" s="25">
        <f>E26</f>
        <v>4200</v>
      </c>
      <c r="I26" s="1" t="s">
        <v>9</v>
      </c>
      <c r="J26" s="25">
        <f>$R$6</f>
        <v>4200</v>
      </c>
      <c r="K26" s="1"/>
      <c r="L26" s="25">
        <f>J26</f>
        <v>4200</v>
      </c>
    </row>
    <row r="27" spans="7:12" ht="15">
      <c r="G27" s="26">
        <f>G26-G24+G20</f>
        <v>-11900</v>
      </c>
      <c r="L27" s="26">
        <f>L26-L24+L20</f>
        <v>-1100</v>
      </c>
    </row>
    <row r="29" spans="2:12" ht="15">
      <c r="B29" s="31" t="s">
        <v>15</v>
      </c>
      <c r="C29" s="31"/>
      <c r="D29" s="31"/>
      <c r="E29" s="31"/>
      <c r="F29" s="31"/>
      <c r="G29" s="31"/>
      <c r="I29" s="31" t="s">
        <v>19</v>
      </c>
      <c r="J29" s="31"/>
      <c r="K29" s="31"/>
      <c r="L29" s="31"/>
    </row>
    <row r="30" spans="2:12" ht="15">
      <c r="B30" s="1"/>
      <c r="C30" s="1"/>
      <c r="D30" s="1"/>
      <c r="E30" s="1" t="s">
        <v>7</v>
      </c>
      <c r="F30" s="1" t="s">
        <v>8</v>
      </c>
      <c r="G30" s="1"/>
      <c r="I30" s="1"/>
      <c r="J30" s="1" t="s">
        <v>7</v>
      </c>
      <c r="K30" s="1" t="s">
        <v>8</v>
      </c>
      <c r="L30" s="1"/>
    </row>
    <row r="31" spans="2:12" ht="15">
      <c r="B31" s="1" t="s">
        <v>6</v>
      </c>
      <c r="C31" s="1"/>
      <c r="D31" s="1"/>
      <c r="E31" s="25"/>
      <c r="F31" s="25">
        <f>V7</f>
        <v>1500</v>
      </c>
      <c r="G31" s="25">
        <f>SUM(E31:F31)</f>
        <v>1500</v>
      </c>
      <c r="I31" s="1" t="s">
        <v>6</v>
      </c>
      <c r="J31" s="25"/>
      <c r="K31" s="25">
        <f>V7</f>
        <v>1500</v>
      </c>
      <c r="L31" s="25">
        <f>SUM(J31:K31)</f>
        <v>1500</v>
      </c>
    </row>
    <row r="32" spans="2:12" ht="15">
      <c r="B32" s="1"/>
      <c r="C32" s="1"/>
      <c r="D32" s="1"/>
      <c r="E32" s="1" t="s">
        <v>2</v>
      </c>
      <c r="F32" s="1"/>
      <c r="G32" s="1"/>
      <c r="I32" s="1"/>
      <c r="J32" s="1" t="s">
        <v>2</v>
      </c>
      <c r="K32" s="1"/>
      <c r="L32" s="1"/>
    </row>
    <row r="33" spans="2:12" ht="15">
      <c r="B33" s="1" t="s">
        <v>9</v>
      </c>
      <c r="C33" s="1"/>
      <c r="D33" s="1"/>
      <c r="E33" s="25">
        <f>$R$6</f>
        <v>4200</v>
      </c>
      <c r="F33" s="1"/>
      <c r="G33" s="25">
        <f>E33</f>
        <v>4200</v>
      </c>
      <c r="I33" s="1" t="s">
        <v>9</v>
      </c>
      <c r="J33" s="25">
        <f>$R$6</f>
        <v>4200</v>
      </c>
      <c r="K33" s="1"/>
      <c r="L33" s="25">
        <f>J33</f>
        <v>4200</v>
      </c>
    </row>
    <row r="34" spans="7:12" ht="15">
      <c r="G34" s="26">
        <f>G33-G31+G27</f>
        <v>-9200</v>
      </c>
      <c r="L34" s="26">
        <f>L33-L31+L27</f>
        <v>1600</v>
      </c>
    </row>
  </sheetData>
  <mergeCells count="14">
    <mergeCell ref="T2:U2"/>
    <mergeCell ref="T6:U6"/>
    <mergeCell ref="B7:G7"/>
    <mergeCell ref="B15:G15"/>
    <mergeCell ref="B22:G22"/>
    <mergeCell ref="H5:K5"/>
    <mergeCell ref="E2:F2"/>
    <mergeCell ref="Q2:R2"/>
    <mergeCell ref="M2:O2"/>
    <mergeCell ref="B29:G29"/>
    <mergeCell ref="I7:L7"/>
    <mergeCell ref="I15:L15"/>
    <mergeCell ref="I22:L22"/>
    <mergeCell ref="I29:L2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V41"/>
  <sheetViews>
    <sheetView workbookViewId="0" topLeftCell="A1">
      <selection activeCell="P16" sqref="P16"/>
    </sheetView>
  </sheetViews>
  <sheetFormatPr defaultColWidth="9.140625" defaultRowHeight="15"/>
  <cols>
    <col min="10" max="10" width="14.7109375" style="0" customWidth="1"/>
    <col min="14" max="14" width="13.8515625" style="0" customWidth="1"/>
    <col min="15" max="15" width="15.421875" style="0" customWidth="1"/>
    <col min="16" max="16" width="14.421875" style="0" customWidth="1"/>
    <col min="18" max="19" width="10.28125" style="0" customWidth="1"/>
    <col min="21" max="21" width="31.00390625" style="0" customWidth="1"/>
    <col min="22" max="22" width="10.57421875" style="0" bestFit="1" customWidth="1"/>
  </cols>
  <sheetData>
    <row r="1" spans="10:22" ht="15"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0:22" ht="15"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0:22" ht="15">
      <c r="J3" s="14" t="s">
        <v>44</v>
      </c>
      <c r="K3" s="14">
        <v>6</v>
      </c>
      <c r="L3" s="14" t="s">
        <v>0</v>
      </c>
      <c r="M3" s="14"/>
      <c r="N3" s="15" t="s">
        <v>41</v>
      </c>
      <c r="O3" s="15"/>
      <c r="P3" s="14"/>
      <c r="Q3" s="14"/>
      <c r="R3" s="14"/>
      <c r="S3" s="14"/>
      <c r="T3" s="14"/>
      <c r="U3" s="14"/>
      <c r="V3" s="14"/>
    </row>
    <row r="4" spans="10:22" ht="15">
      <c r="J4" s="14"/>
      <c r="K4" s="14"/>
      <c r="L4" s="14"/>
      <c r="M4" s="14"/>
      <c r="N4" s="16"/>
      <c r="O4" s="16"/>
      <c r="P4" s="14"/>
      <c r="Q4" s="14"/>
      <c r="R4" s="14"/>
      <c r="S4" s="14"/>
      <c r="T4" s="14"/>
      <c r="U4" s="14"/>
      <c r="V4" s="14"/>
    </row>
    <row r="5" spans="10:22" ht="15">
      <c r="J5" s="14" t="s">
        <v>38</v>
      </c>
      <c r="K5" s="14">
        <v>940</v>
      </c>
      <c r="L5" s="14"/>
      <c r="M5" s="14"/>
      <c r="N5" s="16" t="s">
        <v>39</v>
      </c>
      <c r="O5" s="16">
        <v>2</v>
      </c>
      <c r="P5" s="14"/>
      <c r="Q5" s="14"/>
      <c r="R5" s="14"/>
      <c r="S5" s="14"/>
      <c r="T5" s="14"/>
      <c r="U5" s="14"/>
      <c r="V5" s="14"/>
    </row>
    <row r="6" spans="10:22" ht="15">
      <c r="J6" s="14" t="s">
        <v>39</v>
      </c>
      <c r="K6" s="14">
        <v>400</v>
      </c>
      <c r="L6" s="14"/>
      <c r="M6" s="14"/>
      <c r="N6" s="16" t="s">
        <v>38</v>
      </c>
      <c r="O6" s="16">
        <v>3</v>
      </c>
      <c r="P6" s="14"/>
      <c r="Q6" s="14"/>
      <c r="R6" s="14"/>
      <c r="S6" s="14"/>
      <c r="T6" s="14"/>
      <c r="U6" s="14"/>
      <c r="V6" s="14"/>
    </row>
    <row r="7" spans="10:22" ht="15">
      <c r="J7" s="14" t="s">
        <v>40</v>
      </c>
      <c r="K7" s="14">
        <v>400</v>
      </c>
      <c r="L7" s="14"/>
      <c r="M7" s="14"/>
      <c r="N7" s="17" t="s">
        <v>42</v>
      </c>
      <c r="O7" s="17">
        <v>4</v>
      </c>
      <c r="P7" s="14"/>
      <c r="Q7" s="14"/>
      <c r="R7" s="14"/>
      <c r="S7" s="14"/>
      <c r="T7" s="14"/>
      <c r="U7" s="14"/>
      <c r="V7" s="14"/>
    </row>
    <row r="8" spans="10:22" ht="15">
      <c r="J8" s="14"/>
      <c r="K8" s="14"/>
      <c r="L8" s="14"/>
      <c r="M8" s="14"/>
      <c r="N8" s="17"/>
      <c r="O8" s="17"/>
      <c r="P8" s="14"/>
      <c r="Q8" s="14"/>
      <c r="R8" s="14"/>
      <c r="S8" s="14"/>
      <c r="T8" s="14"/>
      <c r="U8" s="14"/>
      <c r="V8" s="14"/>
    </row>
    <row r="9" spans="10:22" ht="15">
      <c r="J9" s="14"/>
      <c r="K9" s="14"/>
      <c r="L9" s="14"/>
      <c r="M9" s="14"/>
      <c r="N9" s="35" t="s">
        <v>48</v>
      </c>
      <c r="O9" s="35"/>
      <c r="P9" s="35"/>
      <c r="Q9" s="14"/>
      <c r="R9" s="35" t="s">
        <v>47</v>
      </c>
      <c r="S9" s="35"/>
      <c r="T9" s="35"/>
      <c r="U9" s="14"/>
      <c r="V9" s="14"/>
    </row>
    <row r="10" spans="10:22" ht="15">
      <c r="J10" s="15" t="s">
        <v>46</v>
      </c>
      <c r="K10" s="15" t="s">
        <v>45</v>
      </c>
      <c r="L10" s="15" t="s">
        <v>7</v>
      </c>
      <c r="M10" s="14"/>
      <c r="N10" s="18" t="s">
        <v>49</v>
      </c>
      <c r="O10" s="18" t="s">
        <v>50</v>
      </c>
      <c r="P10" s="18" t="s">
        <v>51</v>
      </c>
      <c r="Q10" s="19"/>
      <c r="R10" s="18" t="s">
        <v>50</v>
      </c>
      <c r="S10" s="18" t="s">
        <v>51</v>
      </c>
      <c r="T10" s="18" t="s">
        <v>49</v>
      </c>
      <c r="U10" s="14"/>
      <c r="V10" s="14"/>
    </row>
    <row r="11" spans="10:22" ht="15">
      <c r="J11" s="16">
        <v>1</v>
      </c>
      <c r="K11" s="16">
        <v>4</v>
      </c>
      <c r="L11" s="16">
        <f>K11*$K$3</f>
        <v>24</v>
      </c>
      <c r="M11" s="14"/>
      <c r="N11" s="16">
        <v>4</v>
      </c>
      <c r="O11" s="20">
        <v>3</v>
      </c>
      <c r="P11" s="20">
        <v>2</v>
      </c>
      <c r="Q11" s="14"/>
      <c r="R11" s="16">
        <v>0.15</v>
      </c>
      <c r="S11" s="16">
        <v>0.1</v>
      </c>
      <c r="T11" s="16">
        <v>6</v>
      </c>
      <c r="U11" s="14"/>
      <c r="V11" s="14"/>
    </row>
    <row r="12" spans="10:22" ht="15">
      <c r="J12" s="16">
        <v>8</v>
      </c>
      <c r="K12" s="16">
        <f>J12*K11</f>
        <v>32</v>
      </c>
      <c r="L12" s="16">
        <f>K12*$K$3</f>
        <v>192</v>
      </c>
      <c r="M12" s="14"/>
      <c r="N12" s="14"/>
      <c r="O12" s="14"/>
      <c r="P12" s="14"/>
      <c r="Q12" s="14"/>
      <c r="R12" s="14"/>
      <c r="S12" s="14"/>
      <c r="T12" s="14"/>
      <c r="U12" s="14" t="s">
        <v>59</v>
      </c>
      <c r="V12" s="14">
        <v>7000</v>
      </c>
    </row>
    <row r="13" spans="10:22" ht="15"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 t="s">
        <v>56</v>
      </c>
      <c r="V13" s="14">
        <v>11.1</v>
      </c>
    </row>
    <row r="14" spans="10:22" ht="15"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35" t="s">
        <v>58</v>
      </c>
      <c r="V14" s="35"/>
    </row>
    <row r="15" spans="10:22" ht="15"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" t="s">
        <v>52</v>
      </c>
      <c r="V15" s="22">
        <f>P11/R11</f>
        <v>13.333333333333334</v>
      </c>
    </row>
    <row r="16" spans="10:22" ht="15"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6" t="s">
        <v>53</v>
      </c>
      <c r="V16" s="23">
        <f>O11/T11</f>
        <v>0.5</v>
      </c>
    </row>
    <row r="17" spans="10:22" ht="15"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6" t="s">
        <v>54</v>
      </c>
      <c r="V17" s="22">
        <f>V15*V16</f>
        <v>6.666666666666667</v>
      </c>
    </row>
    <row r="18" spans="10:22" ht="15"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6" t="s">
        <v>55</v>
      </c>
      <c r="V18" s="24">
        <f>V17/V13</f>
        <v>0.6006006006006006</v>
      </c>
    </row>
    <row r="19" spans="10:22" ht="15"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0:22" ht="15"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0:22" ht="15"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35" t="s">
        <v>57</v>
      </c>
      <c r="V21" s="35"/>
    </row>
    <row r="22" spans="10:22" ht="15"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" t="s">
        <v>52</v>
      </c>
      <c r="V22" s="22">
        <f>P11/R11</f>
        <v>13.333333333333334</v>
      </c>
    </row>
    <row r="23" spans="10:22" ht="15"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6" t="s">
        <v>53</v>
      </c>
      <c r="V23" s="23">
        <f>N11/T11</f>
        <v>0.6666666666666666</v>
      </c>
    </row>
    <row r="24" spans="10:22" ht="15"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6" t="s">
        <v>54</v>
      </c>
      <c r="V24" s="22">
        <f>V22*V23</f>
        <v>8.88888888888889</v>
      </c>
    </row>
    <row r="25" spans="10:22" ht="15"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6" t="s">
        <v>55</v>
      </c>
      <c r="V25" s="24">
        <f>V24/V13</f>
        <v>0.8008008008008008</v>
      </c>
    </row>
    <row r="26" spans="10:22" ht="15"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 t="s">
        <v>61</v>
      </c>
      <c r="V26" s="21">
        <f>2*(V25+V18)</f>
        <v>2.8028028028028027</v>
      </c>
    </row>
    <row r="27" spans="10:22" ht="15"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 t="s">
        <v>60</v>
      </c>
      <c r="V27" s="21">
        <f>2*(V17+V24)</f>
        <v>31.111111111111114</v>
      </c>
    </row>
    <row r="28" spans="10:22" ht="15"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6" t="s">
        <v>62</v>
      </c>
      <c r="V28" s="30">
        <f>V27*V12/V13</f>
        <v>19619.61961961962</v>
      </c>
    </row>
    <row r="29" spans="10:22" ht="15"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0:22" ht="15"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0:22" ht="15"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0:22" ht="15"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0:22" ht="15"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0:22" ht="15"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0:22" ht="15"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0:22" ht="15"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0:22" ht="15"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0:22" ht="15"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0:22" ht="15"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0:22" ht="15"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0:22" ht="15"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</sheetData>
  <mergeCells count="4">
    <mergeCell ref="R9:T9"/>
    <mergeCell ref="N9:P9"/>
    <mergeCell ref="U14:V14"/>
    <mergeCell ref="U21:V21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2013-07-29T07:56:22Z</dcterms:modified>
  <cp:category/>
  <cp:version/>
  <cp:contentType/>
  <cp:contentStatus/>
</cp:coreProperties>
</file>